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defaultThemeVersion="166925"/>
  <mc:AlternateContent xmlns:mc="http://schemas.openxmlformats.org/markup-compatibility/2006">
    <mc:Choice Requires="x15">
      <x15ac:absPath xmlns:x15ac="http://schemas.microsoft.com/office/spreadsheetml/2010/11/ac" url="C:\Users\yoshizawa\Desktop\技術部会・委員会資料\企画委員会\エネルギー削減委員会\CO2アンケート\2024年(R06)調査(2023.4～2024.3)\"/>
    </mc:Choice>
  </mc:AlternateContent>
  <xr:revisionPtr revIDLastSave="0" documentId="13_ncr:1_{3316565F-71A2-432E-89BF-D03057B6666F}" xr6:coauthVersionLast="47" xr6:coauthVersionMax="47" xr10:uidLastSave="{00000000-0000-0000-0000-000000000000}"/>
  <bookViews>
    <workbookView xWindow="168" yWindow="720" windowWidth="22452" windowHeight="11520" xr2:uid="{00000000-000D-0000-FFFF-FFFF00000000}"/>
  </bookViews>
  <sheets>
    <sheet name="記入用紙１ 全体" sheetId="1" r:id="rId1"/>
    <sheet name="記入用紙２ 溶解工程" sheetId="7" r:id="rId2"/>
    <sheet name="Sheet2(計算用毎月入力)" sheetId="2" r:id="rId3"/>
    <sheet name="【集計用】事務局使用＿消さないで" sheetId="6" r:id="rId4"/>
    <sheet name="参考　CO2排出量算定係数" sheetId="3" r:id="rId5"/>
    <sheet name="Sheet3" sheetId="8" r:id="rId6"/>
    <sheet name="参考 燃料等の定義" sheetId="4" r:id="rId7"/>
    <sheet name="Sheet1" sheetId="9" r:id="rId8"/>
    <sheet name="使用しない_Sheet3(年間値記入用)" sheetId="5" r:id="rId9"/>
  </sheet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2" i="6" l="1"/>
  <c r="S2" i="6"/>
  <c r="C27" i="1"/>
  <c r="T4" i="6" s="1"/>
  <c r="C26" i="1"/>
  <c r="S4" i="6" s="1"/>
  <c r="C21" i="1"/>
  <c r="O4" i="6"/>
  <c r="O2" i="6"/>
  <c r="J2" i="6"/>
  <c r="J4" i="6"/>
  <c r="E16" i="1"/>
  <c r="G84" i="2"/>
  <c r="H84" i="2"/>
  <c r="I84" i="2"/>
  <c r="J84" i="2"/>
  <c r="K84" i="2"/>
  <c r="L84" i="2"/>
  <c r="M84" i="2"/>
  <c r="N84" i="2"/>
  <c r="O84" i="2"/>
  <c r="P84" i="2"/>
  <c r="Q84" i="2"/>
  <c r="F88" i="2"/>
  <c r="G88" i="2"/>
  <c r="H88" i="2"/>
  <c r="O88" i="2"/>
  <c r="P88" i="2"/>
  <c r="F84" i="2"/>
  <c r="P73" i="2"/>
  <c r="Q73" i="2"/>
  <c r="Q88" i="2" s="1"/>
  <c r="F73" i="2"/>
  <c r="G73" i="2"/>
  <c r="H73" i="2"/>
  <c r="I73" i="2"/>
  <c r="I88" i="2" s="1"/>
  <c r="J73" i="2"/>
  <c r="J88" i="2" s="1"/>
  <c r="K73" i="2"/>
  <c r="K88" i="2" s="1"/>
  <c r="L73" i="2"/>
  <c r="L88" i="2" s="1"/>
  <c r="M73" i="2"/>
  <c r="M88" i="2" s="1"/>
  <c r="N73" i="2"/>
  <c r="N88" i="2" s="1"/>
  <c r="O73" i="2"/>
  <c r="AA74" i="2"/>
  <c r="AA72" i="2"/>
  <c r="L72" i="2" s="1"/>
  <c r="AA70" i="2"/>
  <c r="J70" i="2" s="1"/>
  <c r="Y73" i="2"/>
  <c r="R39" i="2"/>
  <c r="T39" i="2" s="1"/>
  <c r="R40" i="2"/>
  <c r="T40" i="2" s="1"/>
  <c r="R41" i="2"/>
  <c r="T41" i="2" s="1"/>
  <c r="R42" i="2"/>
  <c r="T42" i="2" s="1"/>
  <c r="R43" i="2"/>
  <c r="T43" i="2" s="1"/>
  <c r="R44" i="2"/>
  <c r="T44" i="2" s="1"/>
  <c r="R45" i="2"/>
  <c r="T45" i="2" s="1"/>
  <c r="R46" i="2"/>
  <c r="T46" i="2" s="1"/>
  <c r="R47" i="2"/>
  <c r="T47" i="2" s="1"/>
  <c r="R48" i="2"/>
  <c r="T48" i="2" s="1"/>
  <c r="R49" i="2"/>
  <c r="T49" i="2" s="1"/>
  <c r="R50" i="2"/>
  <c r="T50" i="2" s="1"/>
  <c r="R51" i="2"/>
  <c r="T51" i="2" s="1"/>
  <c r="R52" i="2"/>
  <c r="T52" i="2" s="1"/>
  <c r="R53" i="2"/>
  <c r="T53" i="2" s="1"/>
  <c r="R54" i="2"/>
  <c r="T54" i="2" s="1"/>
  <c r="R55" i="2"/>
  <c r="F37" i="3"/>
  <c r="F38" i="3"/>
  <c r="F39" i="3"/>
  <c r="F40" i="3"/>
  <c r="F41" i="3"/>
  <c r="F42" i="3"/>
  <c r="F43" i="3"/>
  <c r="F44" i="3"/>
  <c r="F45" i="3"/>
  <c r="F46" i="3"/>
  <c r="F47" i="3"/>
  <c r="F48" i="3"/>
  <c r="F49" i="3"/>
  <c r="F50" i="3"/>
  <c r="F51" i="3"/>
  <c r="F52" i="3"/>
  <c r="F53" i="3"/>
  <c r="F54" i="3"/>
  <c r="F55" i="3"/>
  <c r="F56" i="3"/>
  <c r="F57" i="3"/>
  <c r="F58" i="3"/>
  <c r="F36" i="3"/>
  <c r="B107" i="7"/>
  <c r="O74" i="2" l="1"/>
  <c r="O89" i="2" s="1"/>
  <c r="O90" i="2" s="1"/>
  <c r="R88" i="2"/>
  <c r="S88" i="2" s="1"/>
  <c r="H70" i="2"/>
  <c r="Q70" i="2"/>
  <c r="Q72" i="2"/>
  <c r="I70" i="2"/>
  <c r="F70" i="2"/>
  <c r="K74" i="2"/>
  <c r="K89" i="2" s="1"/>
  <c r="K90" i="2" s="1"/>
  <c r="M74" i="2"/>
  <c r="M89" i="2" s="1"/>
  <c r="M90" i="2" s="1"/>
  <c r="I74" i="2"/>
  <c r="I89" i="2" s="1"/>
  <c r="I90" i="2" s="1"/>
  <c r="P70" i="2"/>
  <c r="O70" i="2"/>
  <c r="J74" i="2"/>
  <c r="J89" i="2" s="1"/>
  <c r="J90" i="2" s="1"/>
  <c r="H74" i="2"/>
  <c r="H89" i="2" s="1"/>
  <c r="H90" i="2" s="1"/>
  <c r="N70" i="2"/>
  <c r="M70" i="2"/>
  <c r="F72" i="2"/>
  <c r="J72" i="2"/>
  <c r="G74" i="2"/>
  <c r="G89" i="2" s="1"/>
  <c r="G90" i="2" s="1"/>
  <c r="K72" i="2"/>
  <c r="K70" i="2"/>
  <c r="P72" i="2"/>
  <c r="H72" i="2"/>
  <c r="L70" i="2"/>
  <c r="G72" i="2"/>
  <c r="I72" i="2"/>
  <c r="N74" i="2"/>
  <c r="N89" i="2" s="1"/>
  <c r="N90" i="2" s="1"/>
  <c r="G70" i="2"/>
  <c r="O72" i="2"/>
  <c r="L74" i="2"/>
  <c r="L89" i="2" s="1"/>
  <c r="L90" i="2" s="1"/>
  <c r="N72" i="2"/>
  <c r="Q74" i="2"/>
  <c r="Q89" i="2" s="1"/>
  <c r="Q90" i="2" s="1"/>
  <c r="M72" i="2"/>
  <c r="P74" i="2"/>
  <c r="P89" i="2" s="1"/>
  <c r="P90" i="2" s="1"/>
  <c r="R73" i="2"/>
  <c r="T73" i="2" s="1"/>
  <c r="F74" i="2"/>
  <c r="F89" i="2" s="1"/>
  <c r="F90" i="2" s="1"/>
  <c r="I141" i="7"/>
  <c r="F138" i="7"/>
  <c r="F137" i="7"/>
  <c r="E137" i="7"/>
  <c r="E138" i="7" s="1"/>
  <c r="E139" i="7" s="1"/>
  <c r="D137" i="7"/>
  <c r="D138" i="7" s="1"/>
  <c r="D139" i="7" s="1"/>
  <c r="C137" i="7"/>
  <c r="C138" i="7" s="1"/>
  <c r="C121" i="7"/>
  <c r="F121" i="7"/>
  <c r="E121" i="7"/>
  <c r="D121" i="7"/>
  <c r="D107" i="7"/>
  <c r="E107" i="7"/>
  <c r="F107" i="7"/>
  <c r="C107" i="7"/>
  <c r="D105" i="7"/>
  <c r="E105" i="7"/>
  <c r="F105" i="7"/>
  <c r="C105" i="7"/>
  <c r="D104" i="7"/>
  <c r="E104" i="7"/>
  <c r="F104" i="7"/>
  <c r="F106" i="7" s="1"/>
  <c r="C104" i="7"/>
  <c r="I80" i="7"/>
  <c r="F80" i="7" s="1"/>
  <c r="I40" i="7"/>
  <c r="Y69" i="2"/>
  <c r="F76" i="7"/>
  <c r="F77" i="7" s="1"/>
  <c r="E76" i="7"/>
  <c r="E77" i="7" s="1"/>
  <c r="D76" i="7"/>
  <c r="D77" i="7" s="1"/>
  <c r="C76" i="7"/>
  <c r="C77" i="7" s="1"/>
  <c r="F60" i="7"/>
  <c r="E60" i="7"/>
  <c r="D60" i="7"/>
  <c r="C60" i="7"/>
  <c r="F37" i="7"/>
  <c r="F38" i="7" s="1"/>
  <c r="E37" i="7"/>
  <c r="E38" i="7" s="1"/>
  <c r="D37" i="7"/>
  <c r="D38" i="7" s="1"/>
  <c r="C37" i="7"/>
  <c r="C38" i="7" s="1"/>
  <c r="F27" i="7"/>
  <c r="E27" i="7"/>
  <c r="D27" i="7"/>
  <c r="C27" i="7"/>
  <c r="V28" i="5"/>
  <c r="V29" i="5"/>
  <c r="C12" i="7"/>
  <c r="D11" i="7"/>
  <c r="D10" i="7"/>
  <c r="C6" i="7"/>
  <c r="C7" i="7"/>
  <c r="C8" i="7"/>
  <c r="C9" i="7"/>
  <c r="C10" i="7"/>
  <c r="C11" i="7"/>
  <c r="C5" i="7"/>
  <c r="N2" i="6"/>
  <c r="AS4" i="6"/>
  <c r="AT4" i="6"/>
  <c r="AU4" i="6"/>
  <c r="AV4" i="6"/>
  <c r="AW4" i="6"/>
  <c r="AQ4" i="6"/>
  <c r="AR4" i="6"/>
  <c r="AJ4" i="6"/>
  <c r="AK4" i="6"/>
  <c r="AL4" i="6"/>
  <c r="AM4" i="6"/>
  <c r="AN4" i="6"/>
  <c r="AO4" i="6"/>
  <c r="AP4" i="6"/>
  <c r="AH4" i="6"/>
  <c r="AI4" i="6"/>
  <c r="AD4" i="6"/>
  <c r="AE4" i="6"/>
  <c r="AF4" i="6"/>
  <c r="AG4" i="6"/>
  <c r="AB4" i="6"/>
  <c r="AC4" i="6"/>
  <c r="Y4" i="6"/>
  <c r="Z4" i="6"/>
  <c r="AA4" i="6"/>
  <c r="X4" i="6"/>
  <c r="V2" i="6"/>
  <c r="U2" i="6"/>
  <c r="R2" i="6"/>
  <c r="Q2" i="6"/>
  <c r="L4" i="6"/>
  <c r="M4" i="6"/>
  <c r="N4" i="6"/>
  <c r="P4" i="6"/>
  <c r="P2" i="6"/>
  <c r="M2" i="6"/>
  <c r="L2" i="6"/>
  <c r="K4" i="6"/>
  <c r="I4" i="6"/>
  <c r="H4" i="6"/>
  <c r="G4" i="6"/>
  <c r="F4" i="6"/>
  <c r="E4" i="6"/>
  <c r="D4" i="6"/>
  <c r="C4" i="6"/>
  <c r="B4" i="6"/>
  <c r="K2" i="6"/>
  <c r="I2" i="6"/>
  <c r="F2" i="6"/>
  <c r="E2" i="6"/>
  <c r="D2" i="6"/>
  <c r="C2" i="6"/>
  <c r="B2" i="6"/>
  <c r="Z60" i="5"/>
  <c r="Z59" i="5"/>
  <c r="Z58" i="5"/>
  <c r="Z57" i="5"/>
  <c r="Z56" i="5"/>
  <c r="Z54" i="5"/>
  <c r="Z53" i="5"/>
  <c r="Z52" i="5"/>
  <c r="Z51" i="5"/>
  <c r="Z50" i="5"/>
  <c r="Z49" i="5"/>
  <c r="Z48" i="5"/>
  <c r="Z47" i="5"/>
  <c r="Z46" i="5"/>
  <c r="Z44" i="5"/>
  <c r="Z42" i="5"/>
  <c r="Z40" i="5"/>
  <c r="Z38" i="5"/>
  <c r="Z37" i="5"/>
  <c r="Z36" i="5"/>
  <c r="Z35" i="5"/>
  <c r="Z34" i="5"/>
  <c r="Z33" i="5"/>
  <c r="Z32" i="5"/>
  <c r="Z31" i="5"/>
  <c r="Z30" i="5"/>
  <c r="Z29" i="5"/>
  <c r="Z28" i="5"/>
  <c r="AA28" i="5"/>
  <c r="AA29" i="5"/>
  <c r="AA30" i="5"/>
  <c r="AA31" i="5"/>
  <c r="AA32" i="5"/>
  <c r="AA33" i="5"/>
  <c r="AA34" i="5"/>
  <c r="AA35" i="5"/>
  <c r="AA36" i="5"/>
  <c r="AA37" i="5"/>
  <c r="AA38" i="5"/>
  <c r="AA40" i="5"/>
  <c r="AA42" i="5"/>
  <c r="AA44" i="5"/>
  <c r="AA46" i="5"/>
  <c r="AA47" i="5"/>
  <c r="AA48" i="5"/>
  <c r="AA49" i="5"/>
  <c r="AA50" i="5"/>
  <c r="AA51" i="5"/>
  <c r="AA52" i="5"/>
  <c r="AA53" i="5"/>
  <c r="AA54" i="5"/>
  <c r="AA56" i="5"/>
  <c r="AA57" i="5"/>
  <c r="AA58" i="5"/>
  <c r="AA59" i="5"/>
  <c r="AA61" i="5"/>
  <c r="AB62" i="5"/>
  <c r="AB59" i="5"/>
  <c r="AB58" i="5"/>
  <c r="AB57" i="5"/>
  <c r="AB56" i="5"/>
  <c r="AB54" i="5"/>
  <c r="AB53" i="5"/>
  <c r="AB52" i="5"/>
  <c r="AB51" i="5"/>
  <c r="AB50" i="5"/>
  <c r="AB49" i="5"/>
  <c r="AB48" i="5"/>
  <c r="AB47" i="5"/>
  <c r="AB46" i="5"/>
  <c r="AB44" i="5"/>
  <c r="AB42" i="5"/>
  <c r="AB40" i="5"/>
  <c r="AB38" i="5"/>
  <c r="AB37" i="5"/>
  <c r="AB36" i="5"/>
  <c r="AB35" i="5"/>
  <c r="AB34" i="5"/>
  <c r="AB33" i="5"/>
  <c r="AB32" i="5"/>
  <c r="AB31" i="5"/>
  <c r="AB30" i="5"/>
  <c r="AB29" i="5"/>
  <c r="AB28" i="5"/>
  <c r="R89" i="2" l="1"/>
  <c r="R72" i="2"/>
  <c r="R70" i="2"/>
  <c r="R74" i="2"/>
  <c r="V73" i="2"/>
  <c r="E106" i="7"/>
  <c r="E110" i="7" s="1"/>
  <c r="F139" i="7"/>
  <c r="F140" i="7" s="1"/>
  <c r="C139" i="7"/>
  <c r="C141" i="7" s="1"/>
  <c r="C142" i="7" s="1"/>
  <c r="F141" i="7"/>
  <c r="F142" i="7" s="1"/>
  <c r="C140" i="7"/>
  <c r="D141" i="7"/>
  <c r="D142" i="7" s="1"/>
  <c r="D140" i="7"/>
  <c r="E140" i="7"/>
  <c r="E141" i="7"/>
  <c r="E142" i="7" s="1"/>
  <c r="D106" i="7"/>
  <c r="D110" i="7" s="1"/>
  <c r="F110" i="7"/>
  <c r="C106" i="7"/>
  <c r="C110" i="7" s="1"/>
  <c r="F111" i="7"/>
  <c r="F112" i="7" s="1"/>
  <c r="F78" i="7"/>
  <c r="F79" i="7" s="1"/>
  <c r="F81" i="7" s="1"/>
  <c r="C41" i="7"/>
  <c r="C78" i="7"/>
  <c r="D78" i="7"/>
  <c r="E78" i="7"/>
  <c r="D41" i="7"/>
  <c r="F41" i="7"/>
  <c r="E41" i="7"/>
  <c r="N60" i="5"/>
  <c r="N55" i="5"/>
  <c r="N56" i="5"/>
  <c r="N57" i="5"/>
  <c r="N58" i="5"/>
  <c r="N59" i="5"/>
  <c r="N47" i="5"/>
  <c r="N48" i="5"/>
  <c r="N49" i="5"/>
  <c r="N50" i="5"/>
  <c r="N51" i="5"/>
  <c r="N52" i="5"/>
  <c r="N53" i="5"/>
  <c r="N54" i="5"/>
  <c r="N46" i="5"/>
  <c r="N44" i="5"/>
  <c r="N42" i="5"/>
  <c r="N40" i="5"/>
  <c r="N38" i="5"/>
  <c r="N37" i="5"/>
  <c r="N36" i="5"/>
  <c r="V62" i="5"/>
  <c r="R61" i="5"/>
  <c r="V59" i="5"/>
  <c r="R59" i="5"/>
  <c r="V58" i="5"/>
  <c r="R58" i="5"/>
  <c r="V57" i="5"/>
  <c r="R57" i="5"/>
  <c r="V56" i="5"/>
  <c r="R56" i="5"/>
  <c r="V55" i="5"/>
  <c r="R55" i="5"/>
  <c r="V54" i="5"/>
  <c r="R54" i="5"/>
  <c r="V53" i="5"/>
  <c r="R53" i="5"/>
  <c r="V52" i="5"/>
  <c r="R52" i="5"/>
  <c r="V51" i="5"/>
  <c r="R51" i="5"/>
  <c r="V50" i="5"/>
  <c r="R50" i="5"/>
  <c r="V49" i="5"/>
  <c r="R49" i="5"/>
  <c r="V48" i="5"/>
  <c r="R48" i="5"/>
  <c r="V47" i="5"/>
  <c r="R47" i="5"/>
  <c r="V46" i="5"/>
  <c r="R46" i="5"/>
  <c r="V44" i="5"/>
  <c r="R44" i="5"/>
  <c r="V42" i="5"/>
  <c r="R42" i="5"/>
  <c r="V40" i="5"/>
  <c r="R40" i="5"/>
  <c r="V38" i="5"/>
  <c r="R38" i="5"/>
  <c r="V37" i="5"/>
  <c r="R37" i="5"/>
  <c r="V36" i="5"/>
  <c r="R36" i="5"/>
  <c r="V35" i="5"/>
  <c r="R35" i="5"/>
  <c r="N35" i="5"/>
  <c r="V34" i="5"/>
  <c r="R34" i="5"/>
  <c r="N34" i="5"/>
  <c r="V33" i="5"/>
  <c r="R33" i="5"/>
  <c r="N33" i="5"/>
  <c r="V32" i="5"/>
  <c r="R32" i="5"/>
  <c r="N32" i="5"/>
  <c r="V31" i="5"/>
  <c r="R31" i="5"/>
  <c r="N31" i="5"/>
  <c r="V30" i="5"/>
  <c r="R30" i="5"/>
  <c r="N30" i="5"/>
  <c r="R29" i="5"/>
  <c r="N29" i="5"/>
  <c r="R28" i="5"/>
  <c r="N28" i="5"/>
  <c r="R90" i="2" l="1"/>
  <c r="E21" i="1" s="1"/>
  <c r="E20" i="1"/>
  <c r="E111" i="7"/>
  <c r="E112" i="7" s="1"/>
  <c r="D111" i="7"/>
  <c r="D112" i="7" s="1"/>
  <c r="C111" i="7"/>
  <c r="C112" i="7" s="1"/>
  <c r="E80" i="7"/>
  <c r="E81" i="7" s="1"/>
  <c r="E79" i="7"/>
  <c r="D80" i="7"/>
  <c r="D81" i="7" s="1"/>
  <c r="D79" i="7"/>
  <c r="C79" i="7"/>
  <c r="C80" i="7"/>
  <c r="C81" i="7" s="1"/>
  <c r="N63" i="5"/>
  <c r="AB64" i="5"/>
  <c r="AA64" i="5"/>
  <c r="V63" i="5"/>
  <c r="Z64" i="5"/>
  <c r="R63" i="5"/>
  <c r="E4" i="2"/>
  <c r="E5" i="2"/>
  <c r="E6" i="2"/>
  <c r="E8" i="2"/>
  <c r="E7" i="2"/>
  <c r="Y71" i="2"/>
  <c r="C29" i="1"/>
  <c r="V4" i="6" s="1"/>
  <c r="C28" i="1"/>
  <c r="U4" i="6" s="1"/>
  <c r="C25" i="1"/>
  <c r="R4" i="6" s="1"/>
  <c r="C24" i="1"/>
  <c r="Q4" i="6" s="1"/>
  <c r="F15" i="1" l="1"/>
  <c r="AF42" i="5"/>
  <c r="AF60" i="5"/>
  <c r="AF53" i="5"/>
  <c r="AF61" i="5"/>
  <c r="AF62" i="5"/>
  <c r="AF28" i="5"/>
  <c r="AF48" i="5"/>
  <c r="AF52" i="5"/>
  <c r="AF44" i="5"/>
  <c r="AF55" i="5"/>
  <c r="AF40" i="5"/>
  <c r="AF56" i="5"/>
  <c r="AF58" i="5"/>
  <c r="AF46" i="5"/>
  <c r="AF36" i="5"/>
  <c r="AF30" i="5"/>
  <c r="AF51" i="5"/>
  <c r="AF57" i="5"/>
  <c r="AF38" i="5"/>
  <c r="AF32" i="5"/>
  <c r="AF31" i="5"/>
  <c r="AF50" i="5"/>
  <c r="AF33" i="5"/>
  <c r="AF34" i="5"/>
  <c r="AF59" i="5"/>
  <c r="AF54" i="5"/>
  <c r="AF29" i="5"/>
  <c r="AF35" i="5"/>
  <c r="AF37" i="5"/>
  <c r="AF47" i="5"/>
  <c r="AF49" i="5"/>
  <c r="W62" i="5"/>
  <c r="F17" i="1" a="1"/>
  <c r="F17" i="1" s="1"/>
  <c r="AE29" i="5"/>
  <c r="AE33" i="5"/>
  <c r="AE37" i="5"/>
  <c r="AE44" i="5"/>
  <c r="AE49" i="5"/>
  <c r="AE53" i="5"/>
  <c r="AE61" i="5"/>
  <c r="AE30" i="5"/>
  <c r="AE34" i="5"/>
  <c r="AE38" i="5"/>
  <c r="AE46" i="5"/>
  <c r="AE50" i="5"/>
  <c r="AE54" i="5"/>
  <c r="AE58" i="5"/>
  <c r="AE52" i="5"/>
  <c r="AE55" i="5"/>
  <c r="AE42" i="5"/>
  <c r="AE60" i="5"/>
  <c r="AE31" i="5"/>
  <c r="AE35" i="5"/>
  <c r="AE40" i="5"/>
  <c r="AE47" i="5"/>
  <c r="AE51" i="5"/>
  <c r="AE59" i="5"/>
  <c r="AE36" i="5"/>
  <c r="AE48" i="5"/>
  <c r="AE28" i="5"/>
  <c r="AE32" i="5"/>
  <c r="AE56" i="5"/>
  <c r="AE57" i="5"/>
  <c r="AE62" i="5"/>
  <c r="X35" i="2"/>
  <c r="X34" i="2"/>
  <c r="X33" i="2"/>
  <c r="X32" i="2"/>
  <c r="X31" i="2"/>
  <c r="X30" i="2"/>
  <c r="X29" i="2"/>
  <c r="X28" i="2"/>
  <c r="X27" i="2"/>
  <c r="X26" i="2"/>
  <c r="X25" i="2"/>
  <c r="X24" i="2"/>
  <c r="X23" i="2"/>
  <c r="X22" i="2"/>
  <c r="X21" i="2"/>
  <c r="X20" i="2"/>
  <c r="X19" i="2"/>
  <c r="X18" i="2"/>
  <c r="X17" i="2"/>
  <c r="X16" i="2"/>
  <c r="X15" i="2"/>
  <c r="X14" i="2"/>
  <c r="F31" i="3"/>
  <c r="Y36" i="2" s="1"/>
  <c r="F30" i="3"/>
  <c r="Y35" i="2" s="1"/>
  <c r="F29" i="3"/>
  <c r="Y34" i="2" s="1"/>
  <c r="F28" i="3"/>
  <c r="Y33" i="2" s="1"/>
  <c r="F27" i="3"/>
  <c r="Y32" i="2" s="1"/>
  <c r="F26" i="3"/>
  <c r="Y31" i="2" s="1"/>
  <c r="L25" i="3"/>
  <c r="F25" i="3"/>
  <c r="Y30" i="2" s="1"/>
  <c r="F24" i="3"/>
  <c r="Y29" i="2" s="1"/>
  <c r="F23" i="3"/>
  <c r="Y28" i="2" s="1"/>
  <c r="F22" i="3"/>
  <c r="Y27" i="2" s="1"/>
  <c r="F21" i="3"/>
  <c r="Y26" i="2" s="1"/>
  <c r="F20" i="3"/>
  <c r="Y25" i="2" s="1"/>
  <c r="F19" i="3"/>
  <c r="Y24" i="2" s="1"/>
  <c r="F18" i="3"/>
  <c r="Y23" i="2" s="1"/>
  <c r="F17" i="3"/>
  <c r="Y22" i="2" s="1"/>
  <c r="F16" i="3"/>
  <c r="Y21" i="2" s="1"/>
  <c r="F15" i="3"/>
  <c r="Y20" i="2" s="1"/>
  <c r="F14" i="3"/>
  <c r="Y19" i="2" s="1"/>
  <c r="F13" i="3"/>
  <c r="Y18" i="2" s="1"/>
  <c r="F12" i="3"/>
  <c r="Y17" i="2" s="1"/>
  <c r="F11" i="3"/>
  <c r="Y16" i="2" s="1"/>
  <c r="F10" i="3"/>
  <c r="Y15" i="2" s="1"/>
  <c r="F9" i="3"/>
  <c r="Y14" i="2" s="1"/>
  <c r="R83" i="2"/>
  <c r="R75" i="2"/>
  <c r="R71" i="2"/>
  <c r="T71" i="2" s="1"/>
  <c r="R69" i="2"/>
  <c r="T69" i="2" s="1"/>
  <c r="R62" i="2"/>
  <c r="R60" i="2"/>
  <c r="R58" i="2"/>
  <c r="R56" i="2"/>
  <c r="R38" i="2"/>
  <c r="R37" i="2"/>
  <c r="R36" i="2"/>
  <c r="T36" i="2" s="1"/>
  <c r="R35" i="2"/>
  <c r="R34" i="2"/>
  <c r="R33" i="2"/>
  <c r="R32" i="2"/>
  <c r="R31" i="2"/>
  <c r="R30" i="2"/>
  <c r="R29" i="2"/>
  <c r="R28" i="2"/>
  <c r="R27" i="2"/>
  <c r="R26" i="2"/>
  <c r="R25" i="2"/>
  <c r="R24" i="2"/>
  <c r="R23" i="2"/>
  <c r="R22" i="2"/>
  <c r="R21" i="2"/>
  <c r="R20" i="2"/>
  <c r="R19" i="2"/>
  <c r="R18" i="2"/>
  <c r="R17" i="2"/>
  <c r="R16" i="2"/>
  <c r="R15" i="2"/>
  <c r="R14" i="2"/>
  <c r="R13" i="2"/>
  <c r="E19" i="1" s="1"/>
  <c r="R12" i="2"/>
  <c r="E18" i="1" l="1"/>
  <c r="H27" i="7"/>
  <c r="V15" i="2"/>
  <c r="V23" i="2"/>
  <c r="T15" i="2"/>
  <c r="T23" i="2"/>
  <c r="T31" i="2"/>
  <c r="V18" i="2"/>
  <c r="V26" i="2"/>
  <c r="V33" i="2"/>
  <c r="T18" i="2"/>
  <c r="T26" i="2"/>
  <c r="T34" i="2"/>
  <c r="V34" i="2"/>
  <c r="T60" i="2"/>
  <c r="V60" i="2"/>
  <c r="V16" i="2"/>
  <c r="V24" i="2"/>
  <c r="V31" i="2"/>
  <c r="T16" i="2"/>
  <c r="T24" i="2"/>
  <c r="T32" i="2"/>
  <c r="V58" i="2"/>
  <c r="T58" i="2"/>
  <c r="T62" i="2"/>
  <c r="V62" i="2"/>
  <c r="V17" i="2"/>
  <c r="V25" i="2"/>
  <c r="V32" i="2"/>
  <c r="T17" i="2"/>
  <c r="T25" i="2"/>
  <c r="T33" i="2"/>
  <c r="V27" i="2"/>
  <c r="T27" i="2"/>
  <c r="T37" i="2"/>
  <c r="V37" i="2"/>
  <c r="V75" i="2"/>
  <c r="T75" i="2"/>
  <c r="V20" i="2"/>
  <c r="V28" i="2"/>
  <c r="V35" i="2"/>
  <c r="T20" i="2"/>
  <c r="T28" i="2"/>
  <c r="V69" i="2"/>
  <c r="T35" i="2"/>
  <c r="T38" i="2"/>
  <c r="V38" i="2"/>
  <c r="V83" i="2"/>
  <c r="T83" i="2"/>
  <c r="V21" i="2"/>
  <c r="V29" i="2"/>
  <c r="V36" i="2"/>
  <c r="T21" i="2"/>
  <c r="T29" i="2"/>
  <c r="V56" i="2"/>
  <c r="T56" i="2"/>
  <c r="V14" i="2"/>
  <c r="V22" i="2"/>
  <c r="V30" i="2"/>
  <c r="T14" i="2"/>
  <c r="T22" i="2"/>
  <c r="T30" i="2"/>
  <c r="V71" i="2"/>
  <c r="V19" i="2"/>
  <c r="T19" i="2"/>
  <c r="F85" i="2"/>
  <c r="K85" i="2"/>
  <c r="M85" i="2"/>
  <c r="I85" i="2"/>
  <c r="L85" i="2"/>
  <c r="Q85" i="2"/>
  <c r="N85" i="2"/>
  <c r="G85" i="2"/>
  <c r="O85" i="2"/>
  <c r="H85" i="2"/>
  <c r="P85" i="2"/>
  <c r="J85" i="2"/>
  <c r="F40" i="7" l="1"/>
  <c r="E40" i="7"/>
  <c r="C40" i="7"/>
  <c r="D40" i="7"/>
  <c r="F39" i="7"/>
  <c r="C39" i="7"/>
  <c r="D39" i="7"/>
  <c r="E39" i="7"/>
  <c r="R85" i="2"/>
  <c r="W73" i="2" s="1"/>
  <c r="R84" i="2"/>
  <c r="U73" i="2" s="1"/>
  <c r="U39" i="2" l="1"/>
  <c r="U47" i="2"/>
  <c r="U45" i="2"/>
  <c r="U49" i="2"/>
  <c r="U41" i="2"/>
  <c r="U52" i="2"/>
  <c r="U42" i="2"/>
  <c r="U54" i="2"/>
  <c r="U48" i="2"/>
  <c r="U53" i="2"/>
  <c r="U40" i="2"/>
  <c r="U44" i="2"/>
  <c r="U51" i="2"/>
  <c r="U50" i="2"/>
  <c r="U46" i="2"/>
  <c r="U43" i="2"/>
  <c r="W69" i="2"/>
  <c r="W71" i="2"/>
  <c r="W37" i="2"/>
  <c r="W75" i="2"/>
  <c r="W38" i="2"/>
  <c r="W83" i="2"/>
  <c r="W56" i="2"/>
  <c r="W58" i="2"/>
  <c r="W60" i="2"/>
  <c r="W62" i="2"/>
  <c r="W29" i="2"/>
  <c r="W36" i="2"/>
  <c r="W30" i="2"/>
  <c r="W20" i="2"/>
  <c r="W22" i="2"/>
  <c r="W18" i="2"/>
  <c r="W14" i="2"/>
  <c r="W34" i="2"/>
  <c r="W28" i="2"/>
  <c r="W16" i="2"/>
  <c r="W26" i="2"/>
  <c r="W17" i="2"/>
  <c r="W25" i="2"/>
  <c r="W35" i="2"/>
  <c r="W24" i="2"/>
  <c r="W33" i="2"/>
  <c r="W15" i="2"/>
  <c r="W21" i="2"/>
  <c r="W31" i="2"/>
  <c r="W27" i="2"/>
  <c r="W23" i="2"/>
  <c r="W32" i="2"/>
  <c r="W19" i="2"/>
  <c r="U75" i="2"/>
  <c r="U22" i="2"/>
  <c r="U30" i="2"/>
  <c r="U38" i="2"/>
  <c r="U83" i="2"/>
  <c r="U32" i="2"/>
  <c r="U17" i="2"/>
  <c r="U33" i="2"/>
  <c r="U16" i="2"/>
  <c r="U26" i="2"/>
  <c r="U62" i="2"/>
  <c r="U27" i="2"/>
  <c r="U69" i="2"/>
  <c r="U20" i="2"/>
  <c r="U36" i="2"/>
  <c r="U21" i="2"/>
  <c r="U37" i="2"/>
  <c r="U23" i="2"/>
  <c r="U31" i="2"/>
  <c r="U56" i="2"/>
  <c r="U15" i="2"/>
  <c r="U24" i="2"/>
  <c r="U58" i="2"/>
  <c r="U14" i="2"/>
  <c r="U25" i="2"/>
  <c r="U60" i="2"/>
  <c r="U18" i="2"/>
  <c r="U34" i="2"/>
  <c r="U35" i="2"/>
  <c r="U28" i="2"/>
  <c r="U71" i="2"/>
  <c r="U29" i="2"/>
  <c r="U19" i="2"/>
  <c r="S84" i="2"/>
  <c r="E15" i="1"/>
  <c r="S85" i="2"/>
  <c r="E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yoshizawa</author>
    <author>情報システム厚生課</author>
  </authors>
  <commentList>
    <comment ref="A22" authorId="0" shapeId="0" xr:uid="{3722FD90-230C-4CD8-874C-8FD1F7B55F4A}">
      <text>
        <r>
          <rPr>
            <b/>
            <sz val="9"/>
            <color indexed="81"/>
            <rFont val="MS P ゴシック"/>
            <family val="3"/>
            <charset val="128"/>
          </rPr>
          <t>yoshizawa:</t>
        </r>
        <r>
          <rPr>
            <sz val="9"/>
            <color indexed="81"/>
            <rFont val="MS P ゴシック"/>
            <family val="3"/>
            <charset val="128"/>
          </rPr>
          <t xml:space="preserve">
2種類以上の組み合わせの場合、選択</t>
        </r>
      </text>
    </comment>
    <comment ref="B25" authorId="0" shapeId="0" xr:uid="{C9D00A23-828B-46A3-B07B-450CA7B0AA94}">
      <text>
        <r>
          <rPr>
            <b/>
            <sz val="9"/>
            <color indexed="81"/>
            <rFont val="MS P ゴシック"/>
            <family val="3"/>
            <charset val="128"/>
          </rPr>
          <t>yoshizawa:</t>
        </r>
        <r>
          <rPr>
            <sz val="9"/>
            <color indexed="81"/>
            <rFont val="MS P ゴシック"/>
            <family val="3"/>
            <charset val="128"/>
          </rPr>
          <t xml:space="preserve">
エネルギー計算に使用します。必ず記入してください。</t>
        </r>
      </text>
    </comment>
    <comment ref="A58" authorId="0" shapeId="0" xr:uid="{C824BDF5-67C7-4D77-8DE0-0B6730741A8D}">
      <text>
        <r>
          <rPr>
            <sz val="9"/>
            <color indexed="81"/>
            <rFont val="MS P ゴシック"/>
            <family val="3"/>
            <charset val="128"/>
          </rPr>
          <t>不明の場合、</t>
        </r>
        <r>
          <rPr>
            <b/>
            <sz val="11"/>
            <color indexed="81"/>
            <rFont val="MS P ゴシック"/>
            <family val="3"/>
            <charset val="128"/>
          </rPr>
          <t>定格出力の50％</t>
        </r>
        <r>
          <rPr>
            <sz val="9"/>
            <color indexed="81"/>
            <rFont val="MS P ゴシック"/>
            <family val="3"/>
            <charset val="128"/>
          </rPr>
          <t>とする。</t>
        </r>
      </text>
    </comment>
    <comment ref="A59" authorId="0" shapeId="0" xr:uid="{FDE8564E-0BE7-489F-8BAF-D8D0ABCED030}">
      <text>
        <r>
          <rPr>
            <b/>
            <sz val="10"/>
            <color indexed="81"/>
            <rFont val="MS P ゴシック"/>
            <family val="3"/>
            <charset val="128"/>
          </rPr>
          <t>年間稼働時間/12</t>
        </r>
        <r>
          <rPr>
            <sz val="9"/>
            <color indexed="81"/>
            <rFont val="MS P ゴシック"/>
            <family val="3"/>
            <charset val="128"/>
          </rPr>
          <t>とする</t>
        </r>
      </text>
    </comment>
    <comment ref="A60" authorId="0" shapeId="0" xr:uid="{FDF048E4-0E5F-4C4A-AEB8-B3B25C9E31CD}">
      <text>
        <r>
          <rPr>
            <b/>
            <sz val="11"/>
            <color indexed="81"/>
            <rFont val="MS P ゴシック"/>
            <family val="3"/>
            <charset val="128"/>
          </rPr>
          <t>測定値がある場合はその値を上書き</t>
        </r>
        <r>
          <rPr>
            <sz val="9"/>
            <color indexed="81"/>
            <rFont val="MS P ゴシック"/>
            <family val="3"/>
            <charset val="128"/>
          </rPr>
          <t>する。</t>
        </r>
      </text>
    </comment>
    <comment ref="A75" authorId="0" shapeId="0" xr:uid="{2465AD50-2DEA-4B25-9C0B-A82D1EB7714E}">
      <text>
        <r>
          <rPr>
            <b/>
            <sz val="11"/>
            <color indexed="81"/>
            <rFont val="MS P ゴシック"/>
            <family val="3"/>
            <charset val="128"/>
          </rPr>
          <t>測定値がある場合はその値を上書き</t>
        </r>
        <r>
          <rPr>
            <sz val="9"/>
            <color indexed="81"/>
            <rFont val="MS P ゴシック"/>
            <family val="3"/>
            <charset val="128"/>
          </rPr>
          <t>する。</t>
        </r>
      </text>
    </comment>
    <comment ref="A107" authorId="0" shapeId="0" xr:uid="{88B99275-74E5-4109-B95B-D9B40BC69473}">
      <text>
        <r>
          <rPr>
            <b/>
            <sz val="9"/>
            <color indexed="81"/>
            <rFont val="MS P ゴシック"/>
            <family val="3"/>
            <charset val="128"/>
          </rPr>
          <t>yoshizawa:</t>
        </r>
        <r>
          <rPr>
            <sz val="9"/>
            <color indexed="81"/>
            <rFont val="MS P ゴシック"/>
            <family val="3"/>
            <charset val="128"/>
          </rPr>
          <t xml:space="preserve">
90行をコピー</t>
        </r>
      </text>
    </comment>
    <comment ref="B107" authorId="0" shapeId="0" xr:uid="{DAE4D8D0-FB86-48C0-9F20-B8CFD17F92FF}">
      <text>
        <r>
          <rPr>
            <b/>
            <sz val="11"/>
            <color indexed="81"/>
            <rFont val="MS P ゴシック"/>
            <family val="3"/>
            <charset val="128"/>
          </rPr>
          <t>90行をコピー</t>
        </r>
      </text>
    </comment>
    <comment ref="A108" authorId="0" shapeId="0" xr:uid="{A554AC9F-9F1A-4F26-930C-E4B3AA8602B4}">
      <text>
        <r>
          <rPr>
            <b/>
            <sz val="9"/>
            <color indexed="81"/>
            <rFont val="MS P ゴシック"/>
            <family val="3"/>
            <charset val="128"/>
          </rPr>
          <t>yoshizawa:</t>
        </r>
        <r>
          <rPr>
            <sz val="9"/>
            <color indexed="81"/>
            <rFont val="MS P ゴシック"/>
            <family val="3"/>
            <charset val="128"/>
          </rPr>
          <t xml:space="preserve">
事務局で記入</t>
        </r>
      </text>
    </comment>
    <comment ref="A109" authorId="0" shapeId="0" xr:uid="{E3DD0DF6-0FD9-430C-9C9A-8FA539C85F70}">
      <text>
        <r>
          <rPr>
            <b/>
            <sz val="9"/>
            <color indexed="81"/>
            <rFont val="MS P ゴシック"/>
            <family val="3"/>
            <charset val="128"/>
          </rPr>
          <t>yoshizawa:</t>
        </r>
        <r>
          <rPr>
            <sz val="9"/>
            <color indexed="81"/>
            <rFont val="MS P ゴシック"/>
            <family val="3"/>
            <charset val="128"/>
          </rPr>
          <t xml:space="preserve">
事務局で記入</t>
        </r>
      </text>
    </comment>
    <comment ref="L110" authorId="1" shapeId="0" xr:uid="{635AADF6-FB56-4FBB-ACC3-D4029277F859}">
      <text>
        <r>
          <rPr>
            <sz val="9"/>
            <color indexed="81"/>
            <rFont val="ＭＳ Ｐゴシック"/>
            <family val="3"/>
            <charset val="128"/>
          </rPr>
          <t>仮に東京ガスの単位発熱量　
 45.0  を入れています。
東京ガス会社以外から購入している場合は、単位発熱量を確認の上、その値を入力して下さい。
エネルギー供給事業者に確認し、実際の値を入力。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yoshizawa</author>
    <author>情報システム厚生課</author>
  </authors>
  <commentList>
    <comment ref="E14" authorId="0" shapeId="0" xr:uid="{1E9D1D2C-B0A6-4537-B931-249BA7E57888}">
      <text>
        <r>
          <rPr>
            <sz val="9"/>
            <color indexed="81"/>
            <rFont val="MS P ゴシック"/>
            <family val="3"/>
            <charset val="128"/>
          </rPr>
          <t>単位に注意</t>
        </r>
        <r>
          <rPr>
            <b/>
            <sz val="9"/>
            <color indexed="81"/>
            <rFont val="MS P ゴシック"/>
            <family val="3"/>
            <charset val="128"/>
          </rPr>
          <t xml:space="preserve">
ｋL/月　です。</t>
        </r>
      </text>
    </comment>
    <comment ref="E15" authorId="0" shapeId="0" xr:uid="{14837F44-82D4-4186-97E4-DC5440C57DD7}">
      <text>
        <r>
          <rPr>
            <sz val="9"/>
            <color indexed="81"/>
            <rFont val="MS P ゴシック"/>
            <family val="3"/>
            <charset val="128"/>
          </rPr>
          <t>単位に注意</t>
        </r>
        <r>
          <rPr>
            <b/>
            <sz val="9"/>
            <color indexed="81"/>
            <rFont val="MS P ゴシック"/>
            <family val="3"/>
            <charset val="128"/>
          </rPr>
          <t xml:space="preserve">
ｋL/月　です。</t>
        </r>
      </text>
    </comment>
    <comment ref="E16" authorId="0" shapeId="0" xr:uid="{4F76E0D4-D3BD-422C-BCC0-C11E3D2AA887}">
      <text>
        <r>
          <rPr>
            <sz val="9"/>
            <color indexed="81"/>
            <rFont val="MS P ゴシック"/>
            <family val="3"/>
            <charset val="128"/>
          </rPr>
          <t>単位に注意
　kL/月</t>
        </r>
      </text>
    </comment>
    <comment ref="E17" authorId="0" shapeId="0" xr:uid="{CC62F63B-5342-494E-AAB7-0E65DABFE4C0}">
      <text>
        <r>
          <rPr>
            <sz val="9"/>
            <color indexed="81"/>
            <rFont val="MS P ゴシック"/>
            <family val="3"/>
            <charset val="128"/>
          </rPr>
          <t>単位に注意</t>
        </r>
        <r>
          <rPr>
            <b/>
            <sz val="9"/>
            <color indexed="81"/>
            <rFont val="MS P ゴシック"/>
            <family val="3"/>
            <charset val="128"/>
          </rPr>
          <t xml:space="preserve">
ｋL/月　です。</t>
        </r>
      </text>
    </comment>
    <comment ref="E18" authorId="0" shapeId="0" xr:uid="{F4317A8E-1B83-4312-9BB8-C8FC003B5180}">
      <text>
        <r>
          <rPr>
            <sz val="9"/>
            <color indexed="81"/>
            <rFont val="MS P ゴシック"/>
            <family val="3"/>
            <charset val="128"/>
          </rPr>
          <t>単位に注意
　kL/月</t>
        </r>
      </text>
    </comment>
    <comment ref="E19" authorId="0" shapeId="0" xr:uid="{E1616A1F-F530-4888-AEF5-2CECA0A0233B}">
      <text>
        <r>
          <rPr>
            <sz val="9"/>
            <color indexed="81"/>
            <rFont val="MS P ゴシック"/>
            <family val="3"/>
            <charset val="128"/>
          </rPr>
          <t>単位に注意
　kL/月</t>
        </r>
      </text>
    </comment>
    <comment ref="E20" authorId="0" shapeId="0" xr:uid="{48C1A26F-B95B-4D45-BC43-6871BF4043B2}">
      <text>
        <r>
          <rPr>
            <sz val="9"/>
            <color indexed="81"/>
            <rFont val="MS P ゴシック"/>
            <family val="3"/>
            <charset val="128"/>
          </rPr>
          <t>単位に注意
　kL/月</t>
        </r>
      </text>
    </comment>
    <comment ref="E21" authorId="0" shapeId="0" xr:uid="{423D44F1-B298-44CD-B869-51E8495EDC36}">
      <text>
        <r>
          <rPr>
            <sz val="9"/>
            <color indexed="81"/>
            <rFont val="MS P ゴシック"/>
            <family val="3"/>
            <charset val="128"/>
          </rPr>
          <t>単位に注意
　kL/月</t>
        </r>
      </text>
    </comment>
    <comment ref="E25" authorId="0" shapeId="0" xr:uid="{DECEEFFE-574D-4786-8F6C-CA343866381C}">
      <text>
        <r>
          <rPr>
            <sz val="9"/>
            <color indexed="81"/>
            <rFont val="MS P ゴシック"/>
            <family val="3"/>
            <charset val="128"/>
          </rPr>
          <t>単位に注意
千m3/月　です。</t>
        </r>
      </text>
    </comment>
    <comment ref="E27" authorId="0" shapeId="0" xr:uid="{F1790A3B-0BFD-4349-859B-44D094A17159}">
      <text>
        <r>
          <rPr>
            <sz val="9"/>
            <color indexed="81"/>
            <rFont val="MS P ゴシック"/>
            <family val="3"/>
            <charset val="128"/>
          </rPr>
          <t>単位に注意
千m3/月　です。</t>
        </r>
      </text>
    </comment>
    <comment ref="E33" authorId="0" shapeId="0" xr:uid="{6C8BD29D-DFF2-40A8-8F1E-9FAD7A5C4A30}">
      <text>
        <r>
          <rPr>
            <sz val="9"/>
            <color indexed="81"/>
            <rFont val="MS P ゴシック"/>
            <family val="3"/>
            <charset val="128"/>
          </rPr>
          <t>単位に注意
千m3/月　です。</t>
        </r>
      </text>
    </comment>
    <comment ref="E34" authorId="0" shapeId="0" xr:uid="{A89F4CBB-E229-4A6C-86A5-CED13EC6A940}">
      <text>
        <r>
          <rPr>
            <sz val="9"/>
            <color indexed="81"/>
            <rFont val="MS P ゴシック"/>
            <family val="3"/>
            <charset val="128"/>
          </rPr>
          <t>単位に注意
千m3/月　です。</t>
        </r>
      </text>
    </comment>
    <comment ref="E35" authorId="0" shapeId="0" xr:uid="{9CFC415C-6B91-434C-8558-4656646190E0}">
      <text>
        <r>
          <rPr>
            <sz val="9"/>
            <color indexed="81"/>
            <rFont val="MS P ゴシック"/>
            <family val="3"/>
            <charset val="128"/>
          </rPr>
          <t>単位に注意
千m3/月　です。</t>
        </r>
      </text>
    </comment>
    <comment ref="E36" authorId="0" shapeId="0" xr:uid="{DF59DFEF-9FD5-4497-8748-99363D91CCA5}">
      <text>
        <r>
          <rPr>
            <sz val="9"/>
            <color indexed="81"/>
            <rFont val="MS P ゴシック"/>
            <family val="3"/>
            <charset val="128"/>
          </rPr>
          <t xml:space="preserve">単位に注意
</t>
        </r>
        <r>
          <rPr>
            <b/>
            <sz val="9"/>
            <color indexed="81"/>
            <rFont val="MS P ゴシック"/>
            <family val="3"/>
            <charset val="128"/>
          </rPr>
          <t>千m3/月</t>
        </r>
        <r>
          <rPr>
            <sz val="9"/>
            <color indexed="81"/>
            <rFont val="MS P ゴシック"/>
            <family val="3"/>
            <charset val="128"/>
          </rPr>
          <t xml:space="preserve">
です。</t>
        </r>
      </text>
    </comment>
    <comment ref="X36" authorId="1" shapeId="0" xr:uid="{00000000-0006-0000-0200-000001000000}">
      <text>
        <r>
          <rPr>
            <sz val="9"/>
            <color indexed="81"/>
            <rFont val="ＭＳ Ｐゴシック"/>
            <family val="3"/>
            <charset val="128"/>
          </rPr>
          <t>仮に東京ガスの単位発熱量　
 45.0  を入れています。
東京ガス会社以外から購入している場合は、単位発熱量を確認の上、その値を入力して下さい。
エネルギー供給事業者に確認し、実際の値を入力。</t>
        </r>
      </text>
    </comment>
    <comment ref="E69" authorId="0" shapeId="0" xr:uid="{DB6B028B-0906-4653-931D-A7B5EC446605}">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E71" authorId="0" shapeId="0" xr:uid="{3F101180-C9E3-4906-AAA3-5C06E68A4A3E}">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E73" authorId="0" shapeId="0" xr:uid="{E073FD0F-8731-4875-B013-D52B53CF11C8}">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E75" authorId="0" shapeId="0" xr:uid="{32DAAB56-09E9-4030-A9CA-89FF8407876E}">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Y75" authorId="1" shapeId="0" xr:uid="{00000000-0006-0000-0200-000002000000}">
      <text>
        <r>
          <rPr>
            <sz val="10"/>
            <color indexed="81"/>
            <rFont val="ＭＳ Ｐゴシック"/>
            <family val="3"/>
            <charset val="128"/>
          </rPr>
          <t xml:space="preserve">仮に東京電力（株）の排出係数 を入力しています。
東京電力（株）以外の電力会社の場合　　
購入元の電力事業者等に排出係数を確認の上、入力して下さい。
なお第９表３に電力会社名と係数を記入すること。
</t>
        </r>
      </text>
    </comment>
    <comment ref="E83" authorId="0" shapeId="0" xr:uid="{A7570632-8A2B-41BF-ABF5-BD3DC2B4E8DE}">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Y83" authorId="1" shapeId="0" xr:uid="{00000000-0006-0000-0200-000003000000}">
      <text>
        <r>
          <rPr>
            <sz val="9"/>
            <color indexed="81"/>
            <rFont val="ＭＳ Ｐゴシック"/>
            <family val="3"/>
            <charset val="128"/>
          </rPr>
          <t xml:space="preserve">仮に代替値を入れています。
電気事業者以外の者から供給される電気については、上記値又は電気使用者において把握できる係数として適切な値を入力できます。
その場合は、必ず第９表３に算定方法と係数を記入すること。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F55" authorId="0" shapeId="0" xr:uid="{00000000-0006-0000-0300-000001000000}">
      <text>
        <r>
          <rPr>
            <b/>
            <sz val="9"/>
            <color indexed="81"/>
            <rFont val="MS P ゴシック"/>
            <family val="3"/>
            <charset val="128"/>
          </rPr>
          <t>その他の燃料の名称をご記入ください</t>
        </r>
      </text>
    </comment>
    <comment ref="I55" authorId="0" shapeId="0" xr:uid="{00000000-0006-0000-0300-000002000000}">
      <text>
        <r>
          <rPr>
            <b/>
            <sz val="9"/>
            <color indexed="81"/>
            <rFont val="MS P ゴシック"/>
            <family val="3"/>
            <charset val="128"/>
          </rPr>
          <t>その他の燃料の単位をご記入ください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<sst xmlns="http://schemas.openxmlformats.org/spreadsheetml/2006/main" count="1463" uniqueCount="848">
  <si>
    <t>対象調査年度</t>
    <rPh sb="0" eb="2">
      <t>タイショウ</t>
    </rPh>
    <rPh sb="2" eb="4">
      <t>チョウサ</t>
    </rPh>
    <rPh sb="4" eb="6">
      <t>ネンド</t>
    </rPh>
    <phoneticPr fontId="1"/>
  </si>
  <si>
    <t>会社名</t>
    <rPh sb="0" eb="3">
      <t>カイシャメイ</t>
    </rPh>
    <phoneticPr fontId="1"/>
  </si>
  <si>
    <t>事業所名</t>
    <rPh sb="0" eb="3">
      <t>ジギョウショ</t>
    </rPh>
    <rPh sb="3" eb="4">
      <t>メイ</t>
    </rPh>
    <phoneticPr fontId="1"/>
  </si>
  <si>
    <t>担当者名</t>
    <rPh sb="0" eb="3">
      <t>タントウシャ</t>
    </rPh>
    <rPh sb="3" eb="4">
      <t>メイ</t>
    </rPh>
    <phoneticPr fontId="1"/>
  </si>
  <si>
    <t>(役職等)</t>
    <rPh sb="1" eb="3">
      <t>ヤクショク</t>
    </rPh>
    <rPh sb="3" eb="4">
      <t>トウ</t>
    </rPh>
    <phoneticPr fontId="1"/>
  </si>
  <si>
    <t>(有・無）</t>
    <rPh sb="1" eb="2">
      <t>アリ</t>
    </rPh>
    <rPh sb="3" eb="4">
      <t>ナ</t>
    </rPh>
    <phoneticPr fontId="1"/>
  </si>
  <si>
    <t>(Eメール)</t>
    <phoneticPr fontId="1"/>
  </si>
  <si>
    <t>(kl/年)</t>
    <rPh sb="4" eb="5">
      <t>ネン</t>
    </rPh>
    <phoneticPr fontId="1"/>
  </si>
  <si>
    <r>
      <t>CO</t>
    </r>
    <r>
      <rPr>
        <vertAlign val="subscript"/>
        <sz val="11"/>
        <color theme="1"/>
        <rFont val="游ゴシック"/>
        <family val="3"/>
        <charset val="128"/>
        <scheme val="minor"/>
      </rPr>
      <t>2</t>
    </r>
    <r>
      <rPr>
        <sz val="11"/>
        <color theme="1"/>
        <rFont val="游ゴシック"/>
        <family val="2"/>
        <charset val="128"/>
        <scheme val="minor"/>
      </rPr>
      <t>換算</t>
    </r>
    <rPh sb="3" eb="5">
      <t>カンサン</t>
    </rPh>
    <phoneticPr fontId="1"/>
  </si>
  <si>
    <r>
      <t>(t-CO</t>
    </r>
    <r>
      <rPr>
        <vertAlign val="subscript"/>
        <sz val="11"/>
        <color theme="1"/>
        <rFont val="游ゴシック"/>
        <family val="3"/>
        <charset val="128"/>
        <scheme val="minor"/>
      </rPr>
      <t>2</t>
    </r>
    <r>
      <rPr>
        <sz val="11"/>
        <color theme="1"/>
        <rFont val="游ゴシック"/>
        <family val="2"/>
        <charset val="128"/>
        <scheme val="minor"/>
      </rPr>
      <t>/年)</t>
    </r>
    <rPh sb="7" eb="8">
      <t>ネン</t>
    </rPh>
    <phoneticPr fontId="1"/>
  </si>
  <si>
    <t>生産品目(番号を記入)</t>
    <rPh sb="0" eb="2">
      <t>セイサン</t>
    </rPh>
    <rPh sb="2" eb="4">
      <t>ヒンモク</t>
    </rPh>
    <rPh sb="5" eb="7">
      <t>バンゴウ</t>
    </rPh>
    <rPh sb="8" eb="10">
      <t>キニュウ</t>
    </rPh>
    <phoneticPr fontId="1"/>
  </si>
  <si>
    <t>資源エネルギー庁定期報告</t>
    <rPh sb="0" eb="2">
      <t>シゲン</t>
    </rPh>
    <rPh sb="7" eb="8">
      <t>チョウ</t>
    </rPh>
    <rPh sb="8" eb="10">
      <t>テイキ</t>
    </rPh>
    <rPh sb="10" eb="12">
      <t>ホウコク</t>
    </rPh>
    <phoneticPr fontId="1"/>
  </si>
  <si>
    <t>(t/年)</t>
    <rPh sb="3" eb="4">
      <t>ネン</t>
    </rPh>
    <phoneticPr fontId="1"/>
  </si>
  <si>
    <t>生産重量</t>
    <rPh sb="0" eb="2">
      <t>セイサン</t>
    </rPh>
    <rPh sb="2" eb="4">
      <t>ジュウリョウ</t>
    </rPh>
    <phoneticPr fontId="1"/>
  </si>
  <si>
    <t>(1．鋳鉄、２．鋳鋼、３．銅合金、４．アルミ、５．精密鋳造、６．その他）</t>
    <rPh sb="3" eb="5">
      <t>チュウテツ</t>
    </rPh>
    <rPh sb="8" eb="10">
      <t>チュウコウ</t>
    </rPh>
    <rPh sb="13" eb="14">
      <t>ドウ</t>
    </rPh>
    <rPh sb="14" eb="16">
      <t>ゴウキン</t>
    </rPh>
    <rPh sb="25" eb="27">
      <t>セイミツ</t>
    </rPh>
    <rPh sb="27" eb="29">
      <t>チュウゾウ</t>
    </rPh>
    <rPh sb="34" eb="35">
      <t>タ</t>
    </rPh>
    <phoneticPr fontId="1"/>
  </si>
  <si>
    <t>主要生産設備</t>
    <rPh sb="0" eb="2">
      <t>シュヨウ</t>
    </rPh>
    <rPh sb="2" eb="4">
      <t>セイサン</t>
    </rPh>
    <rPh sb="4" eb="6">
      <t>セツビ</t>
    </rPh>
    <phoneticPr fontId="1"/>
  </si>
  <si>
    <t>項目</t>
    <rPh sb="0" eb="2">
      <t>コウモク</t>
    </rPh>
    <phoneticPr fontId="5"/>
  </si>
  <si>
    <t>内容</t>
    <rPh sb="0" eb="2">
      <t>ナイヨウ</t>
    </rPh>
    <phoneticPr fontId="5"/>
  </si>
  <si>
    <t>貴社名</t>
    <rPh sb="0" eb="2">
      <t>キシャ</t>
    </rPh>
    <rPh sb="2" eb="3">
      <t>メイ</t>
    </rPh>
    <phoneticPr fontId="5"/>
  </si>
  <si>
    <t>担当者名</t>
    <rPh sb="0" eb="3">
      <t>タントウシャ</t>
    </rPh>
    <rPh sb="3" eb="4">
      <t>メイ</t>
    </rPh>
    <phoneticPr fontId="5"/>
  </si>
  <si>
    <t>E－Mail</t>
    <phoneticPr fontId="5"/>
  </si>
  <si>
    <t>①生産量：昨年4月～今年3月までの各月溶解重量・生産重量</t>
    <rPh sb="1" eb="3">
      <t>セイサン</t>
    </rPh>
    <rPh sb="3" eb="4">
      <t>リョウ</t>
    </rPh>
    <rPh sb="5" eb="7">
      <t>サクネン</t>
    </rPh>
    <rPh sb="8" eb="9">
      <t>ガツ</t>
    </rPh>
    <rPh sb="10" eb="12">
      <t>コトシ</t>
    </rPh>
    <rPh sb="13" eb="14">
      <t>ガツ</t>
    </rPh>
    <rPh sb="17" eb="19">
      <t>カクゲツ</t>
    </rPh>
    <rPh sb="19" eb="21">
      <t>ヨウカイ</t>
    </rPh>
    <rPh sb="21" eb="23">
      <t>ジュウリョウ</t>
    </rPh>
    <rPh sb="24" eb="26">
      <t>セイサン</t>
    </rPh>
    <rPh sb="26" eb="28">
      <t>ジュウリョウ</t>
    </rPh>
    <phoneticPr fontId="5"/>
  </si>
  <si>
    <t>契約電力会社</t>
    <phoneticPr fontId="5"/>
  </si>
  <si>
    <t>②燃料等：同燃料使用量</t>
    <rPh sb="1" eb="4">
      <t>ネンリョウトウ</t>
    </rPh>
    <rPh sb="5" eb="6">
      <t>ドウ</t>
    </rPh>
    <rPh sb="6" eb="8">
      <t>ネンリョウ</t>
    </rPh>
    <rPh sb="8" eb="11">
      <t>シヨウリョウ</t>
    </rPh>
    <phoneticPr fontId="5"/>
  </si>
  <si>
    <t>生産材質</t>
    <rPh sb="0" eb="2">
      <t>セイサン</t>
    </rPh>
    <rPh sb="2" eb="4">
      <t>ザイシツ</t>
    </rPh>
    <phoneticPr fontId="5"/>
  </si>
  <si>
    <t>③電　気：同電気使用量</t>
    <rPh sb="1" eb="2">
      <t>デン</t>
    </rPh>
    <rPh sb="3" eb="4">
      <t>キ</t>
    </rPh>
    <rPh sb="5" eb="6">
      <t>ドウ</t>
    </rPh>
    <rPh sb="6" eb="8">
      <t>デンキ</t>
    </rPh>
    <phoneticPr fontId="5"/>
  </si>
  <si>
    <t>分野</t>
    <rPh sb="0" eb="2">
      <t>ブンヤ</t>
    </rPh>
    <phoneticPr fontId="5"/>
  </si>
  <si>
    <t>単位</t>
    <rPh sb="0" eb="2">
      <t>タンイ</t>
    </rPh>
    <phoneticPr fontId="5"/>
  </si>
  <si>
    <t>昨年</t>
    <rPh sb="0" eb="2">
      <t>サクネン</t>
    </rPh>
    <phoneticPr fontId="5"/>
  </si>
  <si>
    <t>今年</t>
    <rPh sb="0" eb="2">
      <t>コトシ</t>
    </rPh>
    <phoneticPr fontId="5"/>
  </si>
  <si>
    <t>合計</t>
    <rPh sb="0" eb="2">
      <t>ゴウケイ</t>
    </rPh>
    <phoneticPr fontId="5"/>
  </si>
  <si>
    <t>原油
換算係数</t>
    <rPh sb="0" eb="2">
      <t>ゲンユ</t>
    </rPh>
    <rPh sb="3" eb="5">
      <t>カンサン</t>
    </rPh>
    <rPh sb="5" eb="7">
      <t>ケイスウ</t>
    </rPh>
    <phoneticPr fontId="5"/>
  </si>
  <si>
    <t>CO2
排出係数</t>
    <rPh sb="4" eb="6">
      <t>ハイシュツ</t>
    </rPh>
    <rPh sb="6" eb="8">
      <t>ケイスウ</t>
    </rPh>
    <phoneticPr fontId="5"/>
  </si>
  <si>
    <t>4月</t>
    <phoneticPr fontId="5"/>
  </si>
  <si>
    <t>5月</t>
    <phoneticPr fontId="5"/>
  </si>
  <si>
    <t>6月</t>
  </si>
  <si>
    <t>7月</t>
  </si>
  <si>
    <t>8月</t>
  </si>
  <si>
    <t>9月</t>
  </si>
  <si>
    <t>10月</t>
  </si>
  <si>
    <t>11月</t>
  </si>
  <si>
    <t>12月</t>
  </si>
  <si>
    <t>1月</t>
    <phoneticPr fontId="5"/>
  </si>
  <si>
    <t>2月</t>
    <phoneticPr fontId="5"/>
  </si>
  <si>
    <t>3月</t>
    <phoneticPr fontId="5"/>
  </si>
  <si>
    <t>生産量</t>
    <rPh sb="0" eb="2">
      <t>セイサン</t>
    </rPh>
    <rPh sb="2" eb="3">
      <t>リョウ</t>
    </rPh>
    <phoneticPr fontId="5"/>
  </si>
  <si>
    <t>月間溶解重量</t>
    <rPh sb="0" eb="2">
      <t>ゲッカン</t>
    </rPh>
    <rPh sb="2" eb="4">
      <t>ヨウカイ</t>
    </rPh>
    <rPh sb="4" eb="6">
      <t>ジュウリョウ</t>
    </rPh>
    <phoneticPr fontId="5"/>
  </si>
  <si>
    <t>ｔ/月</t>
    <rPh sb="2" eb="3">
      <t>ツキ</t>
    </rPh>
    <phoneticPr fontId="5"/>
  </si>
  <si>
    <t xml:space="preserve">   原単位換算のため</t>
    <rPh sb="3" eb="6">
      <t>ゲンタンイ</t>
    </rPh>
    <rPh sb="6" eb="8">
      <t>カンサン</t>
    </rPh>
    <phoneticPr fontId="5"/>
  </si>
  <si>
    <t>GJ/kl</t>
    <phoneticPr fontId="5"/>
  </si>
  <si>
    <t>t-CO2/t</t>
    <phoneticPr fontId="5"/>
  </si>
  <si>
    <t>月間生産重量</t>
    <rPh sb="0" eb="1">
      <t>ツキ</t>
    </rPh>
    <rPh sb="1" eb="2">
      <t>アイダ</t>
    </rPh>
    <rPh sb="2" eb="4">
      <t>セイサン</t>
    </rPh>
    <rPh sb="4" eb="6">
      <t>ジュウリョウ</t>
    </rPh>
    <phoneticPr fontId="5"/>
  </si>
  <si>
    <t>記載願います。</t>
    <rPh sb="0" eb="2">
      <t>キサイ</t>
    </rPh>
    <rPh sb="2" eb="3">
      <t>ネガ</t>
    </rPh>
    <phoneticPr fontId="5"/>
  </si>
  <si>
    <t>t-CO2/kL</t>
    <phoneticPr fontId="5"/>
  </si>
  <si>
    <t>燃料等</t>
    <rPh sb="0" eb="1">
      <t>ネン</t>
    </rPh>
    <rPh sb="1" eb="2">
      <t>リョウ</t>
    </rPh>
    <rPh sb="2" eb="3">
      <t>トウ</t>
    </rPh>
    <phoneticPr fontId="5"/>
  </si>
  <si>
    <t>原油(コンデンセートを除く)</t>
    <phoneticPr fontId="5"/>
  </si>
  <si>
    <t>ｋｌ/月</t>
  </si>
  <si>
    <t>原油のうちコンデンセート(NGL)</t>
    <rPh sb="0" eb="2">
      <t>ゲンユ</t>
    </rPh>
    <phoneticPr fontId="5"/>
  </si>
  <si>
    <t>揮発油(ガソリン）</t>
    <phoneticPr fontId="5"/>
  </si>
  <si>
    <t>ナフサ</t>
    <phoneticPr fontId="5"/>
  </si>
  <si>
    <t>灯油</t>
    <phoneticPr fontId="5"/>
  </si>
  <si>
    <t>軽油</t>
    <phoneticPr fontId="5"/>
  </si>
  <si>
    <t>Ａ重油</t>
    <phoneticPr fontId="5"/>
  </si>
  <si>
    <t>Ｂ・Ｃ重油</t>
    <phoneticPr fontId="5"/>
  </si>
  <si>
    <t>石油アスファルト</t>
    <phoneticPr fontId="5"/>
  </si>
  <si>
    <t>ｔ/月</t>
  </si>
  <si>
    <t>石油コークス</t>
    <phoneticPr fontId="5"/>
  </si>
  <si>
    <t>石油ガス</t>
    <phoneticPr fontId="5"/>
  </si>
  <si>
    <t>液化石油ガス
(ＬＰＧ)</t>
    <phoneticPr fontId="5"/>
  </si>
  <si>
    <t>石油系炭化
水素ガス</t>
    <phoneticPr fontId="5"/>
  </si>
  <si>
    <r>
      <t>千ｍ</t>
    </r>
    <r>
      <rPr>
        <vertAlign val="superscript"/>
        <sz val="10"/>
        <rFont val="ＭＳ Ｐゴシック"/>
        <family val="3"/>
        <charset val="128"/>
      </rPr>
      <t>３</t>
    </r>
    <r>
      <rPr>
        <sz val="10"/>
        <rFont val="ＭＳ Ｐゴシック"/>
        <family val="3"/>
        <charset val="128"/>
      </rPr>
      <t>/月</t>
    </r>
    <phoneticPr fontId="5"/>
  </si>
  <si>
    <t>可燃性天然ガス</t>
    <phoneticPr fontId="5"/>
  </si>
  <si>
    <t>液化天然ガス
（ＬＮＧ）</t>
    <phoneticPr fontId="5"/>
  </si>
  <si>
    <t>その他可燃性
天然ガス</t>
    <phoneticPr fontId="5"/>
  </si>
  <si>
    <t>石炭</t>
    <phoneticPr fontId="5"/>
  </si>
  <si>
    <t>原料炭</t>
    <phoneticPr fontId="5"/>
  </si>
  <si>
    <t>一般炭</t>
    <phoneticPr fontId="5"/>
  </si>
  <si>
    <t>無煙炭</t>
    <phoneticPr fontId="5"/>
  </si>
  <si>
    <t>石炭コークス</t>
    <phoneticPr fontId="5"/>
  </si>
  <si>
    <t>コールタール</t>
    <phoneticPr fontId="5"/>
  </si>
  <si>
    <t>コークス炉ガス</t>
    <phoneticPr fontId="5"/>
  </si>
  <si>
    <t>高炉ガス</t>
    <phoneticPr fontId="5"/>
  </si>
  <si>
    <t>転炉ガス</t>
    <phoneticPr fontId="5"/>
  </si>
  <si>
    <t>その他の燃 料</t>
    <phoneticPr fontId="5"/>
  </si>
  <si>
    <t>都市ガス13A</t>
    <rPh sb="0" eb="2">
      <t>トシ</t>
    </rPh>
    <phoneticPr fontId="5"/>
  </si>
  <si>
    <t>産業用蒸気</t>
    <rPh sb="0" eb="3">
      <t>サンギョウヨウ</t>
    </rPh>
    <rPh sb="3" eb="5">
      <t>ジョウキ</t>
    </rPh>
    <phoneticPr fontId="5"/>
  </si>
  <si>
    <t>ＧＪ/月</t>
  </si>
  <si>
    <t>産業用以外の蒸気</t>
    <rPh sb="0" eb="3">
      <t>サンギョウヨウ</t>
    </rPh>
    <rPh sb="3" eb="5">
      <t>イガイ</t>
    </rPh>
    <rPh sb="6" eb="8">
      <t>ジョウキ</t>
    </rPh>
    <phoneticPr fontId="5"/>
  </si>
  <si>
    <t>温水</t>
    <rPh sb="0" eb="2">
      <t>オンスイ</t>
    </rPh>
    <phoneticPr fontId="5"/>
  </si>
  <si>
    <t>冷水</t>
    <rPh sb="0" eb="2">
      <t>レイスイ</t>
    </rPh>
    <phoneticPr fontId="5"/>
  </si>
  <si>
    <t>電気</t>
    <rPh sb="0" eb="2">
      <t>デンキ</t>
    </rPh>
    <phoneticPr fontId="5"/>
  </si>
  <si>
    <t>昼間買電</t>
    <rPh sb="0" eb="2">
      <t>ヒルマ</t>
    </rPh>
    <rPh sb="2" eb="3">
      <t>カ</t>
    </rPh>
    <rPh sb="3" eb="4">
      <t>デン</t>
    </rPh>
    <phoneticPr fontId="5"/>
  </si>
  <si>
    <t>夜間買電</t>
    <rPh sb="0" eb="2">
      <t>ヤカン</t>
    </rPh>
    <rPh sb="2" eb="3">
      <t>カ</t>
    </rPh>
    <rPh sb="3" eb="4">
      <t>デン</t>
    </rPh>
    <phoneticPr fontId="5"/>
  </si>
  <si>
    <t>その他</t>
    <rPh sb="2" eb="3">
      <t>タ</t>
    </rPh>
    <phoneticPr fontId="5"/>
  </si>
  <si>
    <t>上記以外の買電</t>
    <rPh sb="0" eb="2">
      <t>ジョウキ</t>
    </rPh>
    <rPh sb="2" eb="4">
      <t>イガイ</t>
    </rPh>
    <rPh sb="5" eb="6">
      <t>カ</t>
    </rPh>
    <rPh sb="6" eb="7">
      <t>デン</t>
    </rPh>
    <phoneticPr fontId="5"/>
  </si>
  <si>
    <t>溶解原単位</t>
    <rPh sb="0" eb="2">
      <t>ヨウカイ</t>
    </rPh>
    <rPh sb="2" eb="5">
      <t>ゲンタンイ</t>
    </rPh>
    <phoneticPr fontId="5"/>
  </si>
  <si>
    <t>ｋｌ/月</t>
    <phoneticPr fontId="5"/>
  </si>
  <si>
    <t>kl/t</t>
    <phoneticPr fontId="5"/>
  </si>
  <si>
    <t>CO2排出量</t>
    <rPh sb="3" eb="5">
      <t>ハイシュツ</t>
    </rPh>
    <rPh sb="5" eb="6">
      <t>リョウ</t>
    </rPh>
    <phoneticPr fontId="5"/>
  </si>
  <si>
    <r>
      <t>ｔ-CO</t>
    </r>
    <r>
      <rPr>
        <vertAlign val="subscript"/>
        <sz val="10"/>
        <rFont val="ＭＳ Ｐゴシック"/>
        <family val="3"/>
        <charset val="128"/>
      </rPr>
      <t>2</t>
    </r>
    <r>
      <rPr>
        <sz val="10"/>
        <rFont val="ＭＳ Ｐゴシック"/>
        <family val="3"/>
        <charset val="128"/>
      </rPr>
      <t>/月</t>
    </r>
    <rPh sb="6" eb="7">
      <t>ツキ</t>
    </rPh>
    <phoneticPr fontId="5"/>
  </si>
  <si>
    <t xml:space="preserve"> </t>
  </si>
  <si>
    <t>二酸化炭素（CO2）排出量算定係数表</t>
    <phoneticPr fontId="5"/>
  </si>
  <si>
    <t xml:space="preserve">この換算表は概略CO2削減量算定のための数値で、診断報告書作成の便宜のため作成したものである。 </t>
  </si>
  <si>
    <t xml:space="preserve">公式数値はそれぞれの事業所での算定方式に従うこと。 </t>
  </si>
  <si>
    <t>※報告書作成用</t>
  </si>
  <si>
    <t xml:space="preserve">燃料及び電力 </t>
  </si>
  <si>
    <t xml:space="preserve">単位発熱量 </t>
    <rPh sb="0" eb="2">
      <t>タンイ</t>
    </rPh>
    <phoneticPr fontId="5"/>
  </si>
  <si>
    <t xml:space="preserve">※排出量算定係数 </t>
  </si>
  <si>
    <t>炭素排出量</t>
  </si>
  <si>
    <t xml:space="preserve">単位 </t>
  </si>
  <si>
    <r>
      <t>GJ/t</t>
    </r>
    <r>
      <rPr>
        <vertAlign val="superscript"/>
        <sz val="11"/>
        <color indexed="10"/>
        <rFont val="ＭＳ Ｐゴシック"/>
        <family val="3"/>
        <charset val="128"/>
      </rPr>
      <t>(1)</t>
    </r>
    <phoneticPr fontId="5"/>
  </si>
  <si>
    <r>
      <t>t-CO2/単位</t>
    </r>
    <r>
      <rPr>
        <vertAlign val="superscript"/>
        <sz val="11"/>
        <color indexed="10"/>
        <rFont val="ＭＳ Ｐゴシック"/>
        <family val="3"/>
        <charset val="128"/>
      </rPr>
      <t xml:space="preserve"> (2)</t>
    </r>
    <phoneticPr fontId="5"/>
  </si>
  <si>
    <r>
      <t>t-C/GJ</t>
    </r>
    <r>
      <rPr>
        <vertAlign val="superscript"/>
        <sz val="11"/>
        <color indexed="10"/>
        <rFont val="ＭＳ Ｐゴシック"/>
        <family val="3"/>
        <charset val="128"/>
      </rPr>
      <t xml:space="preserve"> (3)</t>
    </r>
    <phoneticPr fontId="5"/>
  </si>
  <si>
    <t xml:space="preserve">原油（除くコンデンセート） </t>
  </si>
  <si>
    <t xml:space="preserve">1ｋｌ </t>
  </si>
  <si>
    <t xml:space="preserve">うちコンデンセート </t>
  </si>
  <si>
    <t xml:space="preserve">ガソリン </t>
  </si>
  <si>
    <t xml:space="preserve">ナフサ </t>
  </si>
  <si>
    <t xml:space="preserve">灯油 </t>
  </si>
  <si>
    <t xml:space="preserve">軽油 </t>
  </si>
  <si>
    <t xml:space="preserve">A重油 </t>
  </si>
  <si>
    <t xml:space="preserve">B・C重油 </t>
  </si>
  <si>
    <t xml:space="preserve">石油アスファルト </t>
  </si>
  <si>
    <t xml:space="preserve">１トン </t>
  </si>
  <si>
    <t xml:space="preserve">石油コークス </t>
  </si>
  <si>
    <t xml:space="preserve">液化石油ガス（LPG) </t>
  </si>
  <si>
    <t xml:space="preserve">石油系炭化水素ガス </t>
  </si>
  <si>
    <t xml:space="preserve">千㎥ </t>
  </si>
  <si>
    <t xml:space="preserve">液化天然ガス（LNG) </t>
  </si>
  <si>
    <t xml:space="preserve">天然ガス（LNGを除く） </t>
  </si>
  <si>
    <t xml:space="preserve">原料炭 </t>
  </si>
  <si>
    <t xml:space="preserve">一般炭（輸入炭） </t>
  </si>
  <si>
    <t>原料炭</t>
    <rPh sb="0" eb="2">
      <t>ゲンリョウ</t>
    </rPh>
    <rPh sb="2" eb="3">
      <t>タン</t>
    </rPh>
    <phoneticPr fontId="5"/>
  </si>
  <si>
    <t xml:space="preserve">無煙炭 </t>
  </si>
  <si>
    <t>kg-CO2/kg</t>
    <phoneticPr fontId="5"/>
  </si>
  <si>
    <t xml:space="preserve">コークス </t>
  </si>
  <si>
    <t xml:space="preserve">コールタール </t>
  </si>
  <si>
    <t>排出係数(2)＝単位発熱量(3)×炭素発熱量(1)×44/12</t>
    <rPh sb="0" eb="2">
      <t>ハイシュツ</t>
    </rPh>
    <rPh sb="2" eb="4">
      <t>ケイスウ</t>
    </rPh>
    <rPh sb="8" eb="10">
      <t>タンイ</t>
    </rPh>
    <rPh sb="10" eb="12">
      <t>ハツネツ</t>
    </rPh>
    <rPh sb="12" eb="13">
      <t>リョウ</t>
    </rPh>
    <rPh sb="17" eb="19">
      <t>タンソ</t>
    </rPh>
    <rPh sb="19" eb="21">
      <t>ハツネツ</t>
    </rPh>
    <rPh sb="21" eb="22">
      <t>リョウ</t>
    </rPh>
    <phoneticPr fontId="5"/>
  </si>
  <si>
    <t xml:space="preserve">コークス炉ガス </t>
  </si>
  <si>
    <t xml:space="preserve">高炉ガス </t>
  </si>
  <si>
    <t xml:space="preserve">転炉ガス </t>
  </si>
  <si>
    <t xml:space="preserve">都市ガス１３A </t>
  </si>
  <si>
    <t>※都市ガスの排出係数は、発熱量として44.8GJ/1,000Nm3を用いた場合の値</t>
  </si>
  <si>
    <t xml:space="preserve">熱供給等 </t>
  </si>
  <si>
    <t xml:space="preserve">産業用蒸気 </t>
  </si>
  <si>
    <t xml:space="preserve">GJ </t>
  </si>
  <si>
    <t>-</t>
  </si>
  <si>
    <t>産業以外の蒸気、温水、冷水</t>
    <phoneticPr fontId="5"/>
  </si>
  <si>
    <t>電力（電気事業者別排出係数）</t>
    <rPh sb="3" eb="5">
      <t>デンキ</t>
    </rPh>
    <rPh sb="5" eb="8">
      <t>ジギョウシャ</t>
    </rPh>
    <rPh sb="8" eb="9">
      <t>ベツ</t>
    </rPh>
    <rPh sb="9" eb="11">
      <t>ハイシュツ</t>
    </rPh>
    <rPh sb="11" eb="13">
      <t>ケイスウ</t>
    </rPh>
    <phoneticPr fontId="5"/>
  </si>
  <si>
    <t>年度排出係数</t>
    <rPh sb="0" eb="2">
      <t>ネンド</t>
    </rPh>
    <rPh sb="2" eb="4">
      <t>ハイシュツ</t>
    </rPh>
    <rPh sb="4" eb="6">
      <t>ケイスウ</t>
    </rPh>
    <phoneticPr fontId="5"/>
  </si>
  <si>
    <t>H30 基礎排出係数</t>
    <rPh sb="4" eb="6">
      <t>キソ</t>
    </rPh>
    <rPh sb="6" eb="8">
      <t>ハイシュツ</t>
    </rPh>
    <rPh sb="8" eb="10">
      <t>ケイスウ</t>
    </rPh>
    <phoneticPr fontId="5"/>
  </si>
  <si>
    <t>H29 実排出係数</t>
    <rPh sb="4" eb="5">
      <t>ジツ</t>
    </rPh>
    <rPh sb="5" eb="7">
      <t>ハイシュツ</t>
    </rPh>
    <rPh sb="7" eb="9">
      <t>ケイスウ</t>
    </rPh>
    <phoneticPr fontId="5"/>
  </si>
  <si>
    <t>H27実排出係数</t>
    <phoneticPr fontId="5"/>
  </si>
  <si>
    <t>H26 実排出係数</t>
    <phoneticPr fontId="5"/>
  </si>
  <si>
    <t>北海道電力（株）</t>
  </si>
  <si>
    <t xml:space="preserve">t-CO2/千kWh </t>
    <phoneticPr fontId="5"/>
  </si>
  <si>
    <t>東北電力（株）</t>
  </si>
  <si>
    <t xml:space="preserve">t-CO2/千kWh </t>
  </si>
  <si>
    <t>東京電力エナジーパートナー（株）</t>
    <rPh sb="0" eb="2">
      <t>トウキョウ</t>
    </rPh>
    <rPh sb="2" eb="4">
      <t>デンリョク</t>
    </rPh>
    <rPh sb="14" eb="15">
      <t>カブ</t>
    </rPh>
    <phoneticPr fontId="5"/>
  </si>
  <si>
    <t>東京電力パワーグリッド（株）</t>
    <phoneticPr fontId="5"/>
  </si>
  <si>
    <t>中部電力（株）</t>
  </si>
  <si>
    <t>北陸電力（株）</t>
  </si>
  <si>
    <t>関西電力（株）</t>
  </si>
  <si>
    <t>中国電力（株）</t>
  </si>
  <si>
    <t>四国電力（株）</t>
  </si>
  <si>
    <t>九州電力（株）</t>
  </si>
  <si>
    <t xml:space="preserve">イーレックス（株） </t>
  </si>
  <si>
    <t>イ―レックス(株）</t>
    <phoneticPr fontId="5"/>
  </si>
  <si>
    <t xml:space="preserve">エネサーブ（株） </t>
  </si>
  <si>
    <t>エネサーブ(株）</t>
    <phoneticPr fontId="5"/>
  </si>
  <si>
    <t xml:space="preserve">ダイヤモンドパワー（株） </t>
  </si>
  <si>
    <t>ダイヤモンドパワー（株）</t>
    <phoneticPr fontId="5"/>
  </si>
  <si>
    <t>丸紅新電力（株）（旧丸紅（株） ）</t>
    <rPh sb="0" eb="2">
      <t>マルベニ</t>
    </rPh>
    <rPh sb="2" eb="3">
      <t>シン</t>
    </rPh>
    <rPh sb="3" eb="5">
      <t>デンリョク</t>
    </rPh>
    <rPh sb="6" eb="7">
      <t>カブ</t>
    </rPh>
    <rPh sb="9" eb="10">
      <t>キュウ</t>
    </rPh>
    <rPh sb="10" eb="12">
      <t>マルベニ</t>
    </rPh>
    <phoneticPr fontId="5"/>
  </si>
  <si>
    <t>丸紅新電力（株）</t>
  </si>
  <si>
    <t xml:space="preserve">（株）エネット </t>
  </si>
  <si>
    <t>(株）アイ・グリッド・ソリューションズ</t>
  </si>
  <si>
    <t>代替値</t>
    <rPh sb="0" eb="2">
      <t>ダイタイ</t>
    </rPh>
    <rPh sb="2" eb="3">
      <t>チ</t>
    </rPh>
    <phoneticPr fontId="5"/>
  </si>
  <si>
    <t>代替値</t>
    <rPh sb="0" eb="2">
      <t>ダイタイ</t>
    </rPh>
    <rPh sb="2" eb="3">
      <t>アタイ</t>
    </rPh>
    <phoneticPr fontId="5"/>
  </si>
  <si>
    <t>http://www.eccj.or.jp/law/pamph/outline/04-5.html</t>
  </si>
  <si>
    <t>省エネセンター資料</t>
    <rPh sb="0" eb="1">
      <t>ショウ</t>
    </rPh>
    <rPh sb="7" eb="9">
      <t>シリョウ</t>
    </rPh>
    <phoneticPr fontId="5"/>
  </si>
  <si>
    <t>http://www.eccj.or.jp/shindan/</t>
    <phoneticPr fontId="5"/>
  </si>
  <si>
    <t>3. 省エネ法情報集</t>
  </si>
  <si>
    <t>2)  エネルギー使用量計算(Excel)</t>
  </si>
  <si>
    <t>地球温暖化対策の推進に関する法律施行令（平成１１年政令第１４３号。一部改正平成１８年４月１日施行）および特定排出者の</t>
  </si>
  <si>
    <t>事業活動に伴う温室効果ガスの排出量の算定に関する政令（平成１８年３月経済産業省、環境省令第３号）を基に環境省が作成した</t>
  </si>
  <si>
    <t>「算定・報告・公表制度における算定方法・排出係数一覧」に準じる。（名称先頭の*印をつけた燃料等は上記一覧に発熱量記載のもの。）</t>
  </si>
  <si>
    <t>電力の換算係数は官報（H19.9.27）による。不明の場合は 0.555t-CO2/千kWh とする。また、昼・夜を区別しない。</t>
  </si>
  <si>
    <t xml:space="preserve">各燃料量・熱量・電力量に上表の排出量算定係数を乗じると二酸化炭素排出量（トン-CO2）が求まる。 </t>
  </si>
  <si>
    <t xml:space="preserve">都市ガスは上記算定方法に準じ、ガスグループ別の発熱量を原油換算表（別表１）に記載した値で算定した。 </t>
  </si>
  <si>
    <t xml:space="preserve">燃料注記　気体の場合には原則として標準状態（0℃、1気圧）で測定を行った体積を用いる。 </t>
  </si>
  <si>
    <t>基本（算定・報告・公表制度における算定方法・排出係数一覧）　（下線部を排出量算定係数として上表に記載した）</t>
  </si>
  <si>
    <t>・燃料：排出量（t-CO2） = （燃料種ごとに）燃料使用量（ton or kL or 千㎥N） × 単位使用量当たりの発熱量</t>
  </si>
  <si>
    <t>　　　　（GJ/ton or kL or 千㎥N） × 単位発熱量当たりの炭素排出量（t-C/GJ） × （44/12）</t>
  </si>
  <si>
    <t xml:space="preserve">・電気：排出量（t-CO2） = 電気使用量（千kWh） × 単位使用量当たりの排出量（t-CO2/千kWh） </t>
  </si>
  <si>
    <t xml:space="preserve">・熱：排出量（t-CO2） = （熱の種類ごとに）熱使用量（GJ） × 単位使用量当たりの排出量（t-CO2/GJ） </t>
  </si>
  <si>
    <t xml:space="preserve">　　　（上式の熱使用量は受給量とすること） </t>
  </si>
  <si>
    <t xml:space="preserve">報告書ではLPG使用量が㎥表示の場合は密度を 2.07kg/㎥ として ton に換算する。 </t>
  </si>
  <si>
    <t>表　エネルギー使用量調査票　（赤枠内に記入）</t>
    <rPh sb="0" eb="1">
      <t>ヒョウ</t>
    </rPh>
    <rPh sb="7" eb="9">
      <t>シヨウ</t>
    </rPh>
    <rPh sb="9" eb="10">
      <t>リョウ</t>
    </rPh>
    <rPh sb="10" eb="13">
      <t>チョウサヒョウ</t>
    </rPh>
    <rPh sb="15" eb="16">
      <t>アカ</t>
    </rPh>
    <rPh sb="16" eb="17">
      <t>ワク</t>
    </rPh>
    <rPh sb="17" eb="18">
      <t>ナイ</t>
    </rPh>
    <rPh sb="19" eb="21">
      <t>キニュウ</t>
    </rPh>
    <phoneticPr fontId="5"/>
  </si>
  <si>
    <t>【参考】燃料等の定義</t>
  </si>
  <si>
    <t>原油</t>
  </si>
  <si>
    <t>　原油とは、天然に産出し、我が国において精製原料又はエネルギー源として用いられる鉱物油。タールサンド、オイ ルサンド及びこれらの抽出油等も含まれる。定期報告書への記入にあたっては、燃料として使用されるものを計上のこと。</t>
  </si>
  <si>
    <t>コンデンセート</t>
  </si>
  <si>
    <t>　コンデンセートとは、天然ガスの採取・精製の過程で得られる常温・常圧で液体の炭化水素をいう。一般の原油より 軽質でナフサに近い性状を有し、発熱量も原油と異なり（原油１kl：38.2GJ、コンデンセート１kl：35.3GJ）、硫黄分が殆ど含まれていないた め、必ずしも原油と同様にあつかうのは好ましくない。その大半が石油化学原料に用いられているが、定期報告書への記入にあたっては、自家発電又は産業用蒸気等に燃料として使用されるものを計上のこと。</t>
    <phoneticPr fontId="5"/>
  </si>
  <si>
    <r>
      <t>　揮発油とは、原油を直接常圧蒸留して精製する際、３０～２００℃の留分として得られる軽質液体留分。定期報告書 への記入にあたっては、</t>
    </r>
    <r>
      <rPr>
        <sz val="9"/>
        <color indexed="10"/>
        <rFont val="ＭＳ Ｐゴシック"/>
        <family val="3"/>
        <charset val="128"/>
      </rPr>
      <t>事業所内で使用する自動車用等に燃料として使用されるものを計上のこと。</t>
    </r>
    <phoneticPr fontId="5"/>
  </si>
  <si>
    <t>ナフサ</t>
  </si>
  <si>
    <t>　ナフサとは、原油を直接常圧蒸留して精製する際、３０～２３０℃の留分として得られる最も軽質な液体留分。ナフ サは、主として石油化学の原材料としてエチレンを得るために利用されているが、定期報告書への記入にあたっては、発電用等に燃料として使用されるものを計上のこと。</t>
    <phoneticPr fontId="5"/>
  </si>
  <si>
    <t>灯油</t>
  </si>
  <si>
    <r>
      <t>　灯油とは、原油を直接常圧蒸留して精製する際、１５０～３００℃の留分として得られる軽質液体留分。定期報告書 への記入にあたっては、</t>
    </r>
    <r>
      <rPr>
        <sz val="9"/>
        <color indexed="10"/>
        <rFont val="ＭＳ Ｐゴシック"/>
        <family val="3"/>
        <charset val="128"/>
      </rPr>
      <t>汎用内燃機関、自家発電又は産業用蒸気等に燃料として使用されるものを計上のこと。</t>
    </r>
    <phoneticPr fontId="5"/>
  </si>
  <si>
    <t>軽油</t>
  </si>
  <si>
    <r>
      <t>　軽油とは、原油を直接常圧蒸留して精製する際、２００～３５０℃の留分として得られる中質液体留分や、常圧蒸留 の残油を減圧蒸留し得られる同様の中質液体留分。定期報告書への記入にあたっては、</t>
    </r>
    <r>
      <rPr>
        <sz val="9"/>
        <color indexed="10"/>
        <rFont val="ＭＳ Ｐゴシック"/>
        <family val="3"/>
        <charset val="128"/>
      </rPr>
      <t>ディーゼル機関、自家発電又は産業用蒸気等に燃料として使用されるもの を計上のこと。</t>
    </r>
    <phoneticPr fontId="5"/>
  </si>
  <si>
    <t>重油</t>
  </si>
  <si>
    <r>
      <t>　重油とは、原油を直接常圧蒸留して精製する際、３００℃以上の留分として得られる中質・重質液体留分や、常圧蒸 留の残油を減圧蒸留して得られる同様の重質液体留分。定期報告書への記入にあたっては、</t>
    </r>
    <r>
      <rPr>
        <sz val="9"/>
        <color indexed="10"/>
        <rFont val="ＭＳ Ｐゴシック"/>
        <family val="3"/>
        <charset val="128"/>
      </rPr>
      <t>ボイラー用又はガスタービン用等に燃料として使用されるものを計上 のこと。</t>
    </r>
    <phoneticPr fontId="5"/>
  </si>
  <si>
    <t>イ　Ａ重油</t>
  </si>
  <si>
    <t>Ａ重油とは、重油のうち、引火点６０℃以上、動粘度２０ｍ㎡/s以下、残留炭素分４％以下、硫黄分２.０％以下の 性状を有するもの。</t>
  </si>
  <si>
    <t>ロ　Ｂ・Ｃ重油</t>
  </si>
  <si>
    <t>Ｃ重油とは、重油のうち、引火点６０℃以上、動粘度２０ｍ㎡/s以上、残留炭素分４％以上、硫黄分２.０％以上の性状を有するもの。</t>
  </si>
  <si>
    <t>石油アスファルト</t>
  </si>
  <si>
    <t>　アスファルトとは、常圧蒸留残油や減圧蒸留残油等の重質油から揮発性成分や潤滑油成分等の液状～ゲル状成分を除 去して得られる半固体の物質。アスファルトは道路舗装材や防水材等の原材料として大半が利用されているが、定期報告書への記入にあたっては、重油の代替物として加熱して流動化させ燃料として利用するものを計上のこと。</t>
    <phoneticPr fontId="5"/>
  </si>
  <si>
    <t>石油コークス</t>
  </si>
  <si>
    <t>　石油コークスとは、常圧蒸留残油や減圧蒸留残油等の重質油を熱分解し軽質留分を得る際残留物として生成する固体の物質。定期報告書への記入にあたっては、自家発電、産業用蒸気、ボイラー等の燃料として使用されるものを計上のこと。</t>
    <phoneticPr fontId="5"/>
  </si>
  <si>
    <t>石油ガス</t>
  </si>
  <si>
    <r>
      <t>　液化石油ガスとは、石油精製・化学工場における原油や石油製品の処理過程において発生するガスの成分中から回収 したプロパン、ブタン等を主成分とするガス及び可燃性天然ガスから得られた物質。定期報告書への記入にあたっては、</t>
    </r>
    <r>
      <rPr>
        <sz val="9"/>
        <color indexed="10"/>
        <rFont val="ＭＳ Ｐゴシック"/>
        <family val="3"/>
        <charset val="128"/>
      </rPr>
      <t>自家発電又は産業用蒸気等に燃料として 使用されるものを計上</t>
    </r>
    <r>
      <rPr>
        <sz val="9"/>
        <rFont val="ＭＳ Ｐゴシック"/>
        <family val="3"/>
        <charset val="128"/>
      </rPr>
      <t>のこと。なお、石油系炭化水素ガスとは、液化石油ガス（ＬＰＧ）以外の石油系炭化水素ガスをいう。</t>
    </r>
    <phoneticPr fontId="5"/>
  </si>
  <si>
    <t>イ　液化石油ガス（ＬＰＧ）</t>
    <phoneticPr fontId="5"/>
  </si>
  <si>
    <t>ロ　石油系炭化水素ガス</t>
  </si>
  <si>
    <t>可燃性天然ガス
　イ　液化天然ガス
(窒素､水分その他の不純物を分離して､液化したものをいう。)
　ロ　その他可燃性天然ガス</t>
    <phoneticPr fontId="5"/>
  </si>
  <si>
    <r>
      <t>天然ガスとは、地下から産出される鉱物性可燃性ガスであって、コンデンセートを除去したもの天然ガスには輸入天然 ガス（ＬＮＧ）及び国産天然ガスが含まれる。定期報告書への記入にあたっては、</t>
    </r>
    <r>
      <rPr>
        <sz val="9"/>
        <color indexed="10"/>
        <rFont val="ＭＳ Ｐゴシック"/>
        <family val="3"/>
        <charset val="128"/>
      </rPr>
      <t>輸入天然ガス（ＬＮＧ）は液化天然ガスに、国産天然ガスはその他可燃性天然 ガスに計上する。</t>
    </r>
    <r>
      <rPr>
        <sz val="9"/>
        <rFont val="ＭＳ Ｐゴシック"/>
        <family val="3"/>
        <charset val="128"/>
      </rPr>
      <t xml:space="preserve">
輸入天然ガスＬＮＧとは海外で産出される天然ガスであって我が国に輸入されて使用されるガス。輸入天然ガスは液化天然ガス（ＬＮＧ）の形態で輸入されてい るケースが多いが、国際パイプライン網で気体のまま海外から供給する形態も液化天然ガスに含む。</t>
    </r>
    <r>
      <rPr>
        <sz val="9"/>
        <color indexed="10"/>
        <rFont val="ＭＳ Ｐゴシック"/>
        <family val="3"/>
        <charset val="128"/>
      </rPr>
      <t>輸入天然ガス（ＬＮＧ）の主成分はメタンであり、発電用燃 料の他、加熱炉用燃料として気化した上で使用されている。</t>
    </r>
    <r>
      <rPr>
        <sz val="9"/>
        <rFont val="ＭＳ Ｐゴシック"/>
        <family val="3"/>
        <charset val="128"/>
      </rPr>
      <t xml:space="preserve">
国産天然ガスとは、我が国国内及び経済水域内で産出されるガス。国産天然ガスの主成分はメタンであるが、ＬＮＧと異なり一般に液化による精製過程を伴わな いため、エタン、プロパン等の成分を比較的多く含んでいる。国産天然ガスには、ガス田又は油田で採掘されるガス田・随伴ガスと、坑内堀炭坑等炭田で回収さ れる炭坑ガスがある。国産天然ガスを液化して輸送・使用する場合であっても、その他可燃性天然ガスに計上のこと。</t>
    </r>
    <phoneticPr fontId="5"/>
  </si>
  <si>
    <t>石炭１トン</t>
  </si>
  <si>
    <r>
      <t>一般炭とは、発電・蒸気発生・材料加熱等の目的で直接燃焼して用いられる石炭であって、無煙炭、亜炭でないもの。 定期報告書への記入にあたっては</t>
    </r>
    <r>
      <rPr>
        <sz val="9"/>
        <color indexed="10"/>
        <rFont val="ＭＳ Ｐゴシック"/>
        <family val="3"/>
        <charset val="128"/>
      </rPr>
      <t>、燃料として使用されるものを計上のこと。</t>
    </r>
    <phoneticPr fontId="5"/>
  </si>
  <si>
    <t>イ　原料炭
ロ　一般炭
ハ　無煙炭</t>
    <phoneticPr fontId="5"/>
  </si>
  <si>
    <r>
      <t>無煙炭とは、「無水無灰」状態での揮発分が２０wt％以下（固定炭、素分が８０wt％以上）の炭化度の進んだ石炭であって、粘結性がないもの。無煙炭は、 一般炭と比べ重量当発熱量が大きく、その成分の７５％以上が炭素で比較的不純物が少ないので、セメントキルン等の投入燃料として用いられる。定期報告書へ の記入にあたっては、</t>
    </r>
    <r>
      <rPr>
        <sz val="9"/>
        <color indexed="10"/>
        <rFont val="ＭＳ Ｐゴシック"/>
        <family val="3"/>
        <charset val="128"/>
      </rPr>
      <t>燃料として使用されるものを計上のこと。</t>
    </r>
    <phoneticPr fontId="5"/>
  </si>
  <si>
    <t>石炭コークス</t>
  </si>
  <si>
    <r>
      <t>コークスとは、コークス用原料炭をコークス炉で乾燥し揮発分等を除去して得られる固体のエネルギー源をいう。定期 報告書への記入にあたっては、</t>
    </r>
    <r>
      <rPr>
        <sz val="9"/>
        <color indexed="10"/>
        <rFont val="ＭＳ Ｐゴシック"/>
        <family val="3"/>
        <charset val="128"/>
      </rPr>
      <t>燃料として使用されるものを計上のこと。</t>
    </r>
    <phoneticPr fontId="5"/>
  </si>
  <si>
    <t>コールタール</t>
  </si>
  <si>
    <t>コールタールとは、コークス製造の過程でコークス炉中でコークス用原料炭中の揮発分が分解しコークス炉ガスと液～ 半固体物質を生成するが、その液～半固体物質をコールタールという。定期報告書への記入にあたっては、自家発電又は産業用蒸気等に燃料として使用されるも のを計上のこと。</t>
  </si>
  <si>
    <t>コークス炉ガス</t>
  </si>
  <si>
    <t>コークス炉ガスとは、コークス用原料炭をコークス炉乾留する際に、コークス用原料炭中の揮発分が分解してできる。 コークス用原料炭の揮発成分中、分子量が大きい部分は乾留時にコールタールとなるため、コークス炉ガスの成分の約５０％は水素、約３０％がメタンとなって いる。定期報告書への記入にあたっては、燃料として使用されるものを計上のこと。</t>
  </si>
  <si>
    <t>高炉ガス</t>
  </si>
  <si>
    <t>高炉ガスとは、製鉄用高炉において炉頂部から鉄鉱石や副原料と一緒に投入されたコークス、 ＰＣＩ（Pulverized Coal Injection）により炉下部の羽口から高温空気とともに吹込まれた吹込用原料炭が分解・部分酸化し鉄鉱石を銑鉄に還元する際、炉頂部から副次的に回 収されるガス。高炉ガスの成分の大半はコークスや吹込用原料炭の炭素分が部分酸化して生成したＣＯ、ＣＯ２及び高温空気からのＮ２であり、少量のＣＨ４、 吹込用原料炭の分解によるＨ２等が含まれる。定期報告書への記入にあたっては、事業用発電、自家発電又は産業用蒸気等に燃料として使用されるものを計上の こと。</t>
  </si>
  <si>
    <t>転炉ガス</t>
  </si>
  <si>
    <t>転炉ガスとは、高炉で生成された銑鉄には過剰の炭素分や少量の水素分等の不純物を含み、そのままでは鋼にできない ため、転炉で酸素を吹込み、銑鉄中の過剰炭素分や不純物を酸化して転炉ガスや転炉スラグにすることにより除去するが、ここで発生する「転炉ガス」をいう。 その成分の大半はＣＯである。定期報告書への記入にあたっては、事業用発電、自家発電、産業用蒸気、ボイラー用又は直接加熱用等に燃料として使用されるも のを計上のこと。</t>
  </si>
  <si>
    <t>その他の燃料等</t>
  </si>
  <si>
    <t>都市ガス</t>
  </si>
  <si>
    <r>
      <t>都市ガスとは、地域の家庭や企業に対して専用の施設及び配管網により、天然ガスやＬＰＧ等を混合・希釈・調整し、 地域のガス事業者から配送されるガス。なお、</t>
    </r>
    <r>
      <rPr>
        <sz val="9"/>
        <color indexed="10"/>
        <rFont val="ＭＳ Ｐゴシック"/>
        <family val="3"/>
        <charset val="128"/>
      </rPr>
      <t>ＬＰＧをそのままボンベで供給する事業や、特定の建物等に大型ガスボンベと簡単な配管により供給する「簡易ガ ス事業」による需給量は、都市ガスには含まずＬＰＧに計上する。</t>
    </r>
    <r>
      <rPr>
        <sz val="9"/>
        <rFont val="ＭＳ Ｐゴシック"/>
        <family val="3"/>
        <charset val="128"/>
      </rPr>
      <t>また、</t>
    </r>
    <r>
      <rPr>
        <sz val="9"/>
        <color indexed="10"/>
        <rFont val="ＭＳ Ｐゴシック"/>
        <family val="3"/>
        <charset val="128"/>
      </rPr>
      <t>ＬＮＧを専用の導管で購入している場合はＬＮＧに計上のこと。</t>
    </r>
    <phoneticPr fontId="5"/>
  </si>
  <si>
    <t>蒸気</t>
  </si>
  <si>
    <t>蒸気については、他の事業所から受け入れた蒸気の量を、１００℃１気圧の乾き飽和蒸気に換算して計上のこと。</t>
  </si>
  <si>
    <t>温水・冷水</t>
  </si>
  <si>
    <t>温水・冷水については、他の事業所から受け入れた取引熱量を計上のこと。</t>
    <phoneticPr fontId="5"/>
  </si>
  <si>
    <t>電力会社</t>
    <rPh sb="0" eb="2">
      <t>デンリョク</t>
    </rPh>
    <rPh sb="2" eb="4">
      <t>カイシャ</t>
    </rPh>
    <phoneticPr fontId="1"/>
  </si>
  <si>
    <t>鋳型造型法</t>
    <rPh sb="0" eb="2">
      <t>イガタ</t>
    </rPh>
    <rPh sb="2" eb="4">
      <t>ゾウケイ</t>
    </rPh>
    <rPh sb="4" eb="5">
      <t>ホウ</t>
    </rPh>
    <phoneticPr fontId="1"/>
  </si>
  <si>
    <t>溶解炉１</t>
    <rPh sb="0" eb="2">
      <t>ヨウカイ</t>
    </rPh>
    <rPh sb="2" eb="3">
      <t>ロ</t>
    </rPh>
    <phoneticPr fontId="1"/>
  </si>
  <si>
    <t>溶解炉２</t>
    <rPh sb="0" eb="2">
      <t>ヨウカイ</t>
    </rPh>
    <rPh sb="2" eb="3">
      <t>ロ</t>
    </rPh>
    <phoneticPr fontId="1"/>
  </si>
  <si>
    <t>鋳型造型法１</t>
    <rPh sb="0" eb="2">
      <t>イガタ</t>
    </rPh>
    <rPh sb="2" eb="4">
      <t>ゾウケイ</t>
    </rPh>
    <rPh sb="4" eb="5">
      <t>ホウ</t>
    </rPh>
    <phoneticPr fontId="1"/>
  </si>
  <si>
    <t>鋳型造型法２</t>
    <rPh sb="0" eb="2">
      <t>イガタ</t>
    </rPh>
    <rPh sb="2" eb="4">
      <t>ゾウケイ</t>
    </rPh>
    <rPh sb="4" eb="5">
      <t>ホウ</t>
    </rPh>
    <phoneticPr fontId="1"/>
  </si>
  <si>
    <t>コンプレッサ</t>
    <phoneticPr fontId="1"/>
  </si>
  <si>
    <t>熱処理炉</t>
    <rPh sb="0" eb="3">
      <t>ネツショリ</t>
    </rPh>
    <rPh sb="3" eb="4">
      <t>ロ</t>
    </rPh>
    <phoneticPr fontId="1"/>
  </si>
  <si>
    <t>加工ライン</t>
    <rPh sb="0" eb="2">
      <t>カコウ</t>
    </rPh>
    <phoneticPr fontId="1"/>
  </si>
  <si>
    <t>（有り、無し）</t>
    <rPh sb="1" eb="2">
      <t>ア</t>
    </rPh>
    <rPh sb="4" eb="5">
      <t>ナ</t>
    </rPh>
    <phoneticPr fontId="1"/>
  </si>
  <si>
    <t>　ライン数、処理能力</t>
    <rPh sb="4" eb="5">
      <t>スウ</t>
    </rPh>
    <rPh sb="6" eb="8">
      <t>ショリ</t>
    </rPh>
    <rPh sb="8" eb="10">
      <t>ノウリョク</t>
    </rPh>
    <phoneticPr fontId="1"/>
  </si>
  <si>
    <r>
      <t>その他：</t>
    </r>
    <r>
      <rPr>
        <sz val="9"/>
        <color theme="1"/>
        <rFont val="游ゴシック"/>
        <family val="3"/>
        <charset val="128"/>
        <scheme val="minor"/>
      </rPr>
      <t>エネルギー消費量の多いもの</t>
    </r>
    <rPh sb="2" eb="3">
      <t>タ</t>
    </rPh>
    <rPh sb="9" eb="11">
      <t>ショウヒ</t>
    </rPh>
    <rPh sb="11" eb="12">
      <t>リョウ</t>
    </rPh>
    <rPh sb="13" eb="14">
      <t>オオ</t>
    </rPh>
    <phoneticPr fontId="1"/>
  </si>
  <si>
    <t>(自由に記入してください）</t>
    <rPh sb="1" eb="3">
      <t>ジユウ</t>
    </rPh>
    <rPh sb="4" eb="6">
      <t>キニュウ</t>
    </rPh>
    <phoneticPr fontId="1"/>
  </si>
  <si>
    <t>　熱源、台数、処理能力等</t>
    <rPh sb="1" eb="3">
      <t>ネツゲン</t>
    </rPh>
    <rPh sb="4" eb="5">
      <t>ダイ</t>
    </rPh>
    <rPh sb="5" eb="6">
      <t>スウ</t>
    </rPh>
    <rPh sb="7" eb="9">
      <t>ショリ</t>
    </rPh>
    <rPh sb="9" eb="11">
      <t>ノウリョク</t>
    </rPh>
    <rPh sb="11" eb="12">
      <t>ナド</t>
    </rPh>
    <phoneticPr fontId="1"/>
  </si>
  <si>
    <t>　台数、出力(kW/h)等</t>
    <phoneticPr fontId="1"/>
  </si>
  <si>
    <t>　ライン数、処理能力(枠/時間)等</t>
    <phoneticPr fontId="1"/>
  </si>
  <si>
    <t>契約電力会社選択肢</t>
    <rPh sb="0" eb="2">
      <t>ケイヤク</t>
    </rPh>
    <rPh sb="2" eb="4">
      <t>デンリョク</t>
    </rPh>
    <rPh sb="4" eb="6">
      <t>カイシャ</t>
    </rPh>
    <rPh sb="6" eb="9">
      <t>センタクシ</t>
    </rPh>
    <phoneticPr fontId="1"/>
  </si>
  <si>
    <t>エネルギー原単位(自動計算）</t>
    <rPh sb="5" eb="8">
      <t>ゲンタンイ</t>
    </rPh>
    <rPh sb="9" eb="11">
      <t>ジドウ</t>
    </rPh>
    <rPh sb="11" eb="13">
      <t>ケイサン</t>
    </rPh>
    <phoneticPr fontId="1"/>
  </si>
  <si>
    <t>(kl/t)</t>
    <phoneticPr fontId="1"/>
  </si>
  <si>
    <r>
      <t>(t-CO</t>
    </r>
    <r>
      <rPr>
        <vertAlign val="subscript"/>
        <sz val="11"/>
        <color theme="1"/>
        <rFont val="游ゴシック"/>
        <family val="3"/>
        <charset val="128"/>
        <scheme val="minor"/>
      </rPr>
      <t>2</t>
    </r>
    <r>
      <rPr>
        <sz val="11"/>
        <color theme="1"/>
        <rFont val="游ゴシック"/>
        <family val="2"/>
        <charset val="128"/>
        <scheme val="minor"/>
      </rPr>
      <t>/t(鋳物生産量))</t>
    </r>
    <rPh sb="9" eb="11">
      <t>イモノ</t>
    </rPh>
    <rPh sb="11" eb="13">
      <t>セイサン</t>
    </rPh>
    <rPh sb="13" eb="14">
      <t>リョウ</t>
    </rPh>
    <phoneticPr fontId="1"/>
  </si>
  <si>
    <r>
      <t>(t-CO</t>
    </r>
    <r>
      <rPr>
        <vertAlign val="subscript"/>
        <sz val="11"/>
        <color theme="1"/>
        <rFont val="游ゴシック"/>
        <family val="3"/>
        <charset val="128"/>
        <scheme val="minor"/>
      </rPr>
      <t>2</t>
    </r>
    <r>
      <rPr>
        <sz val="11"/>
        <color theme="1"/>
        <rFont val="游ゴシック"/>
        <family val="2"/>
        <charset val="128"/>
        <scheme val="minor"/>
      </rPr>
      <t>/t(溶解重量))</t>
    </r>
    <rPh sb="9" eb="11">
      <t>ヨウカイ</t>
    </rPh>
    <rPh sb="11" eb="13">
      <t>ジュウリョウ</t>
    </rPh>
    <phoneticPr fontId="1"/>
  </si>
  <si>
    <t>炉選択</t>
    <rPh sb="0" eb="1">
      <t>ロ</t>
    </rPh>
    <rPh sb="1" eb="3">
      <t>センタク</t>
    </rPh>
    <phoneticPr fontId="1"/>
  </si>
  <si>
    <t>1.キュポラ</t>
    <phoneticPr fontId="1"/>
  </si>
  <si>
    <t>2.アーク炉</t>
    <rPh sb="5" eb="6">
      <t>ロ</t>
    </rPh>
    <phoneticPr fontId="1"/>
  </si>
  <si>
    <t>生産品目</t>
    <rPh sb="0" eb="2">
      <t>セイサン</t>
    </rPh>
    <rPh sb="2" eb="4">
      <t>ヒンモク</t>
    </rPh>
    <phoneticPr fontId="1"/>
  </si>
  <si>
    <t>1.鋳鉄</t>
    <rPh sb="2" eb="4">
      <t>チュウテツ</t>
    </rPh>
    <phoneticPr fontId="1"/>
  </si>
  <si>
    <t>2.鋳鋼</t>
    <rPh sb="2" eb="4">
      <t>チュウコウ</t>
    </rPh>
    <phoneticPr fontId="1"/>
  </si>
  <si>
    <t>3.銅合金</t>
    <rPh sb="2" eb="3">
      <t>ドウ</t>
    </rPh>
    <rPh sb="3" eb="5">
      <t>ゴウキン</t>
    </rPh>
    <phoneticPr fontId="1"/>
  </si>
  <si>
    <t>4.アルミ</t>
    <phoneticPr fontId="1"/>
  </si>
  <si>
    <t>5.精密鋳造品</t>
    <rPh sb="2" eb="4">
      <t>セイミツ</t>
    </rPh>
    <rPh sb="4" eb="6">
      <t>チュウゾウ</t>
    </rPh>
    <rPh sb="6" eb="7">
      <t>ヒン</t>
    </rPh>
    <phoneticPr fontId="1"/>
  </si>
  <si>
    <t>6.その他</t>
    <rPh sb="4" eb="5">
      <t>タ</t>
    </rPh>
    <phoneticPr fontId="1"/>
  </si>
  <si>
    <t>1.生型</t>
    <rPh sb="2" eb="3">
      <t>ナマ</t>
    </rPh>
    <rPh sb="3" eb="4">
      <t>カタ</t>
    </rPh>
    <phoneticPr fontId="1"/>
  </si>
  <si>
    <t>2.自硬性鋳型</t>
    <rPh sb="2" eb="5">
      <t>ジコウセイ</t>
    </rPh>
    <rPh sb="5" eb="7">
      <t>イガタ</t>
    </rPh>
    <phoneticPr fontId="1"/>
  </si>
  <si>
    <t>3.金型</t>
    <rPh sb="2" eb="4">
      <t>カナガタ</t>
    </rPh>
    <phoneticPr fontId="1"/>
  </si>
  <si>
    <t>4.ロストワックス</t>
    <phoneticPr fontId="1"/>
  </si>
  <si>
    <t>5.消失模型</t>
    <rPh sb="2" eb="4">
      <t>ショウシツ</t>
    </rPh>
    <rPh sb="4" eb="6">
      <t>モケイ</t>
    </rPh>
    <phoneticPr fontId="1"/>
  </si>
  <si>
    <t>　例:連続炉(LNG) 、1台、○○個/ｈ）</t>
    <rPh sb="1" eb="2">
      <t>レイ</t>
    </rPh>
    <rPh sb="3" eb="5">
      <t>レンゾク</t>
    </rPh>
    <rPh sb="5" eb="6">
      <t>ロ</t>
    </rPh>
    <rPh sb="14" eb="15">
      <t>ダイ</t>
    </rPh>
    <rPh sb="18" eb="19">
      <t>コ</t>
    </rPh>
    <phoneticPr fontId="1"/>
  </si>
  <si>
    <t>出力が大きいものから2～3種類記載</t>
    <rPh sb="0" eb="2">
      <t>シュツリョク</t>
    </rPh>
    <rPh sb="3" eb="4">
      <t>オオ</t>
    </rPh>
    <rPh sb="13" eb="15">
      <t>シュルイ</t>
    </rPh>
    <rPh sb="15" eb="17">
      <t>キサイ</t>
    </rPh>
    <phoneticPr fontId="1"/>
  </si>
  <si>
    <t>▼押して、リストより選択</t>
    <rPh sb="1" eb="2">
      <t>オ</t>
    </rPh>
    <rPh sb="10" eb="12">
      <t>センタク</t>
    </rPh>
    <phoneticPr fontId="1"/>
  </si>
  <si>
    <r>
      <t>(</t>
    </r>
    <r>
      <rPr>
        <sz val="9"/>
        <color theme="4"/>
        <rFont val="游ゴシック"/>
        <family val="3"/>
        <charset val="128"/>
        <scheme val="minor"/>
      </rPr>
      <t>リストにない場合はD列に会社名を記入</t>
    </r>
    <r>
      <rPr>
        <sz val="9"/>
        <color theme="1"/>
        <rFont val="游ゴシック"/>
        <family val="2"/>
        <charset val="128"/>
        <scheme val="minor"/>
      </rPr>
      <t>。当方で基礎排出係数を調べてデータ処理します）</t>
    </r>
    <rPh sb="7" eb="9">
      <t>バアイ</t>
    </rPh>
    <rPh sb="11" eb="12">
      <t>レツ</t>
    </rPh>
    <rPh sb="13" eb="16">
      <t>カイシャメイ</t>
    </rPh>
    <rPh sb="17" eb="19">
      <t>キニュウ</t>
    </rPh>
    <rPh sb="20" eb="22">
      <t>トウホウ</t>
    </rPh>
    <rPh sb="23" eb="25">
      <t>キソ</t>
    </rPh>
    <rPh sb="25" eb="27">
      <t>ハイシュツ</t>
    </rPh>
    <rPh sb="27" eb="29">
      <t>ケイスウ</t>
    </rPh>
    <rPh sb="30" eb="31">
      <t>シラ</t>
    </rPh>
    <rPh sb="36" eb="38">
      <t>ショリ</t>
    </rPh>
    <phoneticPr fontId="1"/>
  </si>
  <si>
    <r>
      <t>CO</t>
    </r>
    <r>
      <rPr>
        <b/>
        <vertAlign val="subscript"/>
        <sz val="11"/>
        <color theme="1"/>
        <rFont val="游ゴシック"/>
        <family val="3"/>
        <charset val="128"/>
        <scheme val="minor"/>
      </rPr>
      <t>2</t>
    </r>
    <r>
      <rPr>
        <b/>
        <sz val="11"/>
        <color theme="1"/>
        <rFont val="游ゴシック"/>
        <family val="3"/>
        <charset val="128"/>
        <scheme val="minor"/>
      </rPr>
      <t>換算/溶解量</t>
    </r>
    <rPh sb="3" eb="5">
      <t>カンサン</t>
    </rPh>
    <rPh sb="6" eb="8">
      <t>ヨウカイ</t>
    </rPh>
    <rPh sb="8" eb="9">
      <t>リョウ</t>
    </rPh>
    <phoneticPr fontId="1"/>
  </si>
  <si>
    <r>
      <t>CO</t>
    </r>
    <r>
      <rPr>
        <b/>
        <vertAlign val="subscript"/>
        <sz val="11"/>
        <color theme="1"/>
        <rFont val="游ゴシック"/>
        <family val="3"/>
        <charset val="128"/>
        <scheme val="minor"/>
      </rPr>
      <t>2</t>
    </r>
    <r>
      <rPr>
        <b/>
        <sz val="11"/>
        <color theme="1"/>
        <rFont val="游ゴシック"/>
        <family val="3"/>
        <charset val="128"/>
        <scheme val="minor"/>
      </rPr>
      <t>換算/生産重量</t>
    </r>
    <rPh sb="3" eb="5">
      <t>カンサン</t>
    </rPh>
    <rPh sb="6" eb="8">
      <t>セイサン</t>
    </rPh>
    <rPh sb="8" eb="10">
      <t>ジュウリョウ</t>
    </rPh>
    <phoneticPr fontId="1"/>
  </si>
  <si>
    <t>　　　*）年間の集計値を把握している事業所は、合計欄に直接記入しても構いません。</t>
    <rPh sb="5" eb="7">
      <t>ネンカン</t>
    </rPh>
    <rPh sb="8" eb="10">
      <t>シュウケイ</t>
    </rPh>
    <rPh sb="10" eb="11">
      <t>チ</t>
    </rPh>
    <rPh sb="12" eb="14">
      <t>ハアク</t>
    </rPh>
    <rPh sb="18" eb="21">
      <t>ジギョウショ</t>
    </rPh>
    <rPh sb="23" eb="25">
      <t>ゴウケイ</t>
    </rPh>
    <rPh sb="25" eb="26">
      <t>ラン</t>
    </rPh>
    <rPh sb="27" eb="29">
      <t>チョクセツ</t>
    </rPh>
    <rPh sb="29" eb="31">
      <t>キニュウ</t>
    </rPh>
    <rPh sb="34" eb="35">
      <t>カマ</t>
    </rPh>
    <phoneticPr fontId="1"/>
  </si>
  <si>
    <t>赤枠内：記入もしくは選択肢を選んでください。</t>
    <rPh sb="0" eb="1">
      <t>アカ</t>
    </rPh>
    <rPh sb="1" eb="3">
      <t>ワクナイ</t>
    </rPh>
    <rPh sb="4" eb="6">
      <t>キニュウ</t>
    </rPh>
    <rPh sb="10" eb="13">
      <t>センタクシ</t>
    </rPh>
    <rPh sb="14" eb="15">
      <t>エラ</t>
    </rPh>
    <phoneticPr fontId="1"/>
  </si>
  <si>
    <t>(リストから選択、ない場合はその他を選択し、右欄に記入)</t>
    <rPh sb="6" eb="8">
      <t>センタク</t>
    </rPh>
    <rPh sb="11" eb="13">
      <t>バアイ</t>
    </rPh>
    <rPh sb="16" eb="17">
      <t>タ</t>
    </rPh>
    <rPh sb="18" eb="20">
      <t>センタク</t>
    </rPh>
    <rPh sb="22" eb="23">
      <t>ミギ</t>
    </rPh>
    <rPh sb="23" eb="24">
      <t>ラン</t>
    </rPh>
    <rPh sb="25" eb="27">
      <t>キニュウ</t>
    </rPh>
    <phoneticPr fontId="5"/>
  </si>
  <si>
    <r>
      <rPr>
        <sz val="11"/>
        <color rgb="FFFF0000"/>
        <rFont val="游ゴシック"/>
        <family val="3"/>
        <charset val="128"/>
        <scheme val="minor"/>
      </rPr>
      <t>必須</t>
    </r>
    <r>
      <rPr>
        <sz val="11"/>
        <color theme="1"/>
        <rFont val="游ゴシック"/>
        <family val="2"/>
        <charset val="128"/>
        <scheme val="minor"/>
      </rPr>
      <t>(1．生型、２．自硬性鋳型、３．金型、４．ロストワックス、５．消失模型、6．その他）</t>
    </r>
    <rPh sb="5" eb="6">
      <t>セイ</t>
    </rPh>
    <rPh sb="6" eb="7">
      <t>ガタ</t>
    </rPh>
    <rPh sb="10" eb="13">
      <t>ジコウセイ</t>
    </rPh>
    <rPh sb="13" eb="15">
      <t>イガタ</t>
    </rPh>
    <rPh sb="18" eb="20">
      <t>カナガタ</t>
    </rPh>
    <rPh sb="33" eb="35">
      <t>ショウシツ</t>
    </rPh>
    <rPh sb="35" eb="37">
      <t>モケイ</t>
    </rPh>
    <rPh sb="42" eb="43">
      <t>タ</t>
    </rPh>
    <phoneticPr fontId="1"/>
  </si>
  <si>
    <t>依頼元　（一社）日本鋳造協会　カーボンニュートラル特別委員会/エネルギー削減委員会</t>
    <rPh sb="0" eb="2">
      <t>イライ</t>
    </rPh>
    <rPh sb="2" eb="3">
      <t>モト</t>
    </rPh>
    <rPh sb="5" eb="7">
      <t>イッシャ</t>
    </rPh>
    <rPh sb="8" eb="10">
      <t>ニホン</t>
    </rPh>
    <rPh sb="10" eb="12">
      <t>チュウゾウ</t>
    </rPh>
    <rPh sb="12" eb="14">
      <t>キョウカイ</t>
    </rPh>
    <rPh sb="25" eb="27">
      <t>トクベツ</t>
    </rPh>
    <rPh sb="27" eb="30">
      <t>イインカイ</t>
    </rPh>
    <rPh sb="36" eb="38">
      <t>サクゲン</t>
    </rPh>
    <rPh sb="38" eb="41">
      <t>イインカイ</t>
    </rPh>
    <phoneticPr fontId="1"/>
  </si>
  <si>
    <t>エネルギー使用状況調査シート</t>
    <rPh sb="5" eb="7">
      <t>シヨウ</t>
    </rPh>
    <rPh sb="7" eb="9">
      <t>ジョウキョウ</t>
    </rPh>
    <rPh sb="9" eb="11">
      <t>チョウサ</t>
    </rPh>
    <phoneticPr fontId="1"/>
  </si>
  <si>
    <t>回答方法については、下記項目の赤枠内に必要事項をご記入ください。</t>
    <rPh sb="0" eb="2">
      <t>カイトウ</t>
    </rPh>
    <rPh sb="2" eb="4">
      <t>ホウホウ</t>
    </rPh>
    <rPh sb="10" eb="12">
      <t>カキ</t>
    </rPh>
    <rPh sb="12" eb="14">
      <t>コウモク</t>
    </rPh>
    <rPh sb="15" eb="16">
      <t>アカ</t>
    </rPh>
    <rPh sb="16" eb="18">
      <t>ワクナイ</t>
    </rPh>
    <rPh sb="19" eb="21">
      <t>ヒツヨウ</t>
    </rPh>
    <rPh sb="21" eb="23">
      <t>ジコウ</t>
    </rPh>
    <rPh sb="25" eb="27">
      <t>キニュウ</t>
    </rPh>
    <phoneticPr fontId="1"/>
  </si>
  <si>
    <t>１．記入日</t>
    <rPh sb="2" eb="4">
      <t>キニュウ</t>
    </rPh>
    <rPh sb="4" eb="5">
      <t>ヒ</t>
    </rPh>
    <phoneticPr fontId="1"/>
  </si>
  <si>
    <t>令和</t>
    <rPh sb="0" eb="2">
      <t>レイワ</t>
    </rPh>
    <phoneticPr fontId="1"/>
  </si>
  <si>
    <t>年</t>
    <rPh sb="0" eb="1">
      <t>ネン</t>
    </rPh>
    <phoneticPr fontId="1"/>
  </si>
  <si>
    <t>月</t>
    <rPh sb="0" eb="1">
      <t>ガツ</t>
    </rPh>
    <phoneticPr fontId="1"/>
  </si>
  <si>
    <t>日</t>
    <rPh sb="0" eb="1">
      <t>ニチ</t>
    </rPh>
    <phoneticPr fontId="1"/>
  </si>
  <si>
    <t>２．記入者情報</t>
    <rPh sb="2" eb="5">
      <t>キニュウシャ</t>
    </rPh>
    <rPh sb="5" eb="7">
      <t>ジョウホウ</t>
    </rPh>
    <phoneticPr fontId="1"/>
  </si>
  <si>
    <t>企業名</t>
    <rPh sb="0" eb="3">
      <t>キギョウメイ</t>
    </rPh>
    <phoneticPr fontId="1"/>
  </si>
  <si>
    <t>本社所在地</t>
    <rPh sb="0" eb="2">
      <t>ホンシャ</t>
    </rPh>
    <rPh sb="2" eb="5">
      <t>ショザイチ</t>
    </rPh>
    <phoneticPr fontId="1"/>
  </si>
  <si>
    <t>主たる事業</t>
    <rPh sb="0" eb="1">
      <t>シュ</t>
    </rPh>
    <rPh sb="3" eb="5">
      <t>ジギョウ</t>
    </rPh>
    <phoneticPr fontId="1"/>
  </si>
  <si>
    <t>細分類番号</t>
    <rPh sb="0" eb="3">
      <t>サイブンルイ</t>
    </rPh>
    <rPh sb="3" eb="5">
      <t>バンゴウ</t>
    </rPh>
    <phoneticPr fontId="1"/>
  </si>
  <si>
    <t>（日本標準産業分類の細分類番号を記入してください）</t>
    <rPh sb="1" eb="3">
      <t>ニホン</t>
    </rPh>
    <rPh sb="3" eb="5">
      <t>ヒョウジュン</t>
    </rPh>
    <rPh sb="5" eb="7">
      <t>サンギョウ</t>
    </rPh>
    <rPh sb="7" eb="9">
      <t>ブンルイ</t>
    </rPh>
    <rPh sb="10" eb="13">
      <t>サイブンルイ</t>
    </rPh>
    <rPh sb="13" eb="15">
      <t>バンゴウ</t>
    </rPh>
    <rPh sb="16" eb="18">
      <t>キニュウ</t>
    </rPh>
    <phoneticPr fontId="1"/>
  </si>
  <si>
    <t>資本金額又は出資金額</t>
    <rPh sb="0" eb="2">
      <t>シホン</t>
    </rPh>
    <rPh sb="2" eb="4">
      <t>キンガク</t>
    </rPh>
    <rPh sb="4" eb="5">
      <t>マタ</t>
    </rPh>
    <rPh sb="6" eb="8">
      <t>シュッシ</t>
    </rPh>
    <rPh sb="8" eb="10">
      <t>キンガク</t>
    </rPh>
    <phoneticPr fontId="1"/>
  </si>
  <si>
    <t>従業員数</t>
    <rPh sb="0" eb="3">
      <t>ジュウギョウイン</t>
    </rPh>
    <rPh sb="3" eb="4">
      <t>スウ</t>
    </rPh>
    <phoneticPr fontId="1"/>
  </si>
  <si>
    <t>部署名</t>
    <rPh sb="0" eb="3">
      <t>ブショメイ</t>
    </rPh>
    <phoneticPr fontId="1"/>
  </si>
  <si>
    <t>氏名</t>
    <rPh sb="0" eb="2">
      <t>シメイ</t>
    </rPh>
    <phoneticPr fontId="1"/>
  </si>
  <si>
    <t>（赤枠部分）を種類ごとに指定された単位を用いて記入してください。</t>
    <rPh sb="1" eb="2">
      <t>アカ</t>
    </rPh>
    <rPh sb="2" eb="3">
      <t>ワク</t>
    </rPh>
    <rPh sb="3" eb="5">
      <t>ブブン</t>
    </rPh>
    <rPh sb="7" eb="9">
      <t>シュルイ</t>
    </rPh>
    <rPh sb="12" eb="14">
      <t>シテイ</t>
    </rPh>
    <rPh sb="17" eb="19">
      <t>タンイ</t>
    </rPh>
    <rPh sb="20" eb="21">
      <t>モチ</t>
    </rPh>
    <phoneticPr fontId="1"/>
  </si>
  <si>
    <t>使用していないエネルギーについては、「空欄」（「－」や斜線等を記入しない）としてください。</t>
    <rPh sb="0" eb="2">
      <t>シヨウ</t>
    </rPh>
    <rPh sb="19" eb="21">
      <t>クウラン</t>
    </rPh>
    <rPh sb="27" eb="29">
      <t>シャセン</t>
    </rPh>
    <rPh sb="29" eb="30">
      <t>トウ</t>
    </rPh>
    <rPh sb="31" eb="33">
      <t>キニュウ</t>
    </rPh>
    <phoneticPr fontId="1"/>
  </si>
  <si>
    <t>エネルギーの種類</t>
    <rPh sb="6" eb="8">
      <t>シュルイ</t>
    </rPh>
    <phoneticPr fontId="1"/>
  </si>
  <si>
    <t>2019年度</t>
    <rPh sb="4" eb="6">
      <t>ネンド</t>
    </rPh>
    <phoneticPr fontId="1"/>
  </si>
  <si>
    <t>2020年度</t>
    <rPh sb="4" eb="6">
      <t>ネンド</t>
    </rPh>
    <phoneticPr fontId="1"/>
  </si>
  <si>
    <t>単位</t>
    <rPh sb="0" eb="2">
      <t>タンイ</t>
    </rPh>
    <phoneticPr fontId="1"/>
  </si>
  <si>
    <t>数値</t>
    <rPh sb="0" eb="2">
      <t>スウチ</t>
    </rPh>
    <phoneticPr fontId="1"/>
  </si>
  <si>
    <t>値</t>
    <rPh sb="0" eb="1">
      <t>アタイ</t>
    </rPh>
    <phoneticPr fontId="1"/>
  </si>
  <si>
    <t>燃　料　及　び　熱</t>
    <rPh sb="0" eb="1">
      <t>ネン</t>
    </rPh>
    <rPh sb="2" eb="3">
      <t>リョウ</t>
    </rPh>
    <rPh sb="4" eb="5">
      <t>オヨ</t>
    </rPh>
    <rPh sb="8" eb="9">
      <t>ネツ</t>
    </rPh>
    <phoneticPr fontId="1"/>
  </si>
  <si>
    <t>原油（コンデンセートを除く。）</t>
    <rPh sb="0" eb="2">
      <t>ゲンユ</t>
    </rPh>
    <rPh sb="11" eb="12">
      <t>ノゾ</t>
    </rPh>
    <phoneticPr fontId="1"/>
  </si>
  <si>
    <t>原油のうちコンデンセート（NGL)</t>
    <rPh sb="0" eb="2">
      <t>ゲンユ</t>
    </rPh>
    <phoneticPr fontId="1"/>
  </si>
  <si>
    <t>揮発油</t>
    <rPh sb="0" eb="2">
      <t>キハツ</t>
    </rPh>
    <rPh sb="2" eb="3">
      <t>アブラ</t>
    </rPh>
    <phoneticPr fontId="1"/>
  </si>
  <si>
    <t>灯油</t>
    <rPh sb="0" eb="2">
      <t>トウユ</t>
    </rPh>
    <phoneticPr fontId="1"/>
  </si>
  <si>
    <t>軽油</t>
    <rPh sb="0" eb="2">
      <t>ケイユ</t>
    </rPh>
    <phoneticPr fontId="1"/>
  </si>
  <si>
    <t>A重油</t>
    <rPh sb="1" eb="3">
      <t>ジュウユ</t>
    </rPh>
    <phoneticPr fontId="1"/>
  </si>
  <si>
    <t>B・C重油</t>
    <rPh sb="3" eb="5">
      <t>ジュウユ</t>
    </rPh>
    <phoneticPr fontId="1"/>
  </si>
  <si>
    <t>石油アスファルト</t>
    <rPh sb="0" eb="2">
      <t>セキユ</t>
    </rPh>
    <phoneticPr fontId="1"/>
  </si>
  <si>
    <t>石油コークス</t>
    <rPh sb="0" eb="2">
      <t>セキユ</t>
    </rPh>
    <phoneticPr fontId="1"/>
  </si>
  <si>
    <t>石油ガス</t>
    <rPh sb="0" eb="2">
      <t>セキユ</t>
    </rPh>
    <phoneticPr fontId="1"/>
  </si>
  <si>
    <t>液化石油ガス
（LPG)</t>
    <rPh sb="0" eb="2">
      <t>エキカ</t>
    </rPh>
    <rPh sb="2" eb="4">
      <t>セキユ</t>
    </rPh>
    <phoneticPr fontId="1"/>
  </si>
  <si>
    <t>石油系炭化
水素ガス</t>
    <rPh sb="0" eb="3">
      <t>セキユケイ</t>
    </rPh>
    <rPh sb="3" eb="5">
      <t>タンカ</t>
    </rPh>
    <rPh sb="6" eb="8">
      <t>スイソ</t>
    </rPh>
    <phoneticPr fontId="1"/>
  </si>
  <si>
    <t>千N㎥</t>
    <rPh sb="0" eb="1">
      <t>セン</t>
    </rPh>
    <phoneticPr fontId="1"/>
  </si>
  <si>
    <t>可燃性
天然ガス</t>
    <rPh sb="0" eb="3">
      <t>カネンセイ</t>
    </rPh>
    <rPh sb="4" eb="6">
      <t>テンネン</t>
    </rPh>
    <phoneticPr fontId="1"/>
  </si>
  <si>
    <t>液化天然ガス
（LNG)</t>
    <rPh sb="0" eb="2">
      <t>エキカ</t>
    </rPh>
    <rPh sb="2" eb="4">
      <t>テンネン</t>
    </rPh>
    <phoneticPr fontId="1"/>
  </si>
  <si>
    <t>その他可燃性
天然ガス</t>
    <rPh sb="2" eb="3">
      <t>ホカ</t>
    </rPh>
    <rPh sb="3" eb="6">
      <t>カネンセイ</t>
    </rPh>
    <rPh sb="7" eb="9">
      <t>テンネン</t>
    </rPh>
    <phoneticPr fontId="1"/>
  </si>
  <si>
    <t>石炭</t>
    <rPh sb="0" eb="2">
      <t>セキタン</t>
    </rPh>
    <phoneticPr fontId="1"/>
  </si>
  <si>
    <t>原料炭</t>
    <rPh sb="0" eb="2">
      <t>ゲンリョウ</t>
    </rPh>
    <rPh sb="2" eb="3">
      <t>スミ</t>
    </rPh>
    <phoneticPr fontId="1"/>
  </si>
  <si>
    <t>一般炭</t>
    <rPh sb="0" eb="2">
      <t>イッパン</t>
    </rPh>
    <rPh sb="2" eb="3">
      <t>スミ</t>
    </rPh>
    <phoneticPr fontId="1"/>
  </si>
  <si>
    <t>無煙炭</t>
    <rPh sb="0" eb="3">
      <t>ムエンタン</t>
    </rPh>
    <phoneticPr fontId="1"/>
  </si>
  <si>
    <t>石炭コークス</t>
    <rPh sb="0" eb="2">
      <t>セキタン</t>
    </rPh>
    <phoneticPr fontId="1"/>
  </si>
  <si>
    <t>コークス炉ガス</t>
    <rPh sb="4" eb="5">
      <t>ロ</t>
    </rPh>
    <phoneticPr fontId="1"/>
  </si>
  <si>
    <t>高炉ガス</t>
    <rPh sb="0" eb="2">
      <t>コウロ</t>
    </rPh>
    <phoneticPr fontId="1"/>
  </si>
  <si>
    <t>転炉ガス</t>
    <rPh sb="0" eb="2">
      <t>テンロ</t>
    </rPh>
    <phoneticPr fontId="1"/>
  </si>
  <si>
    <t>その他の燃料</t>
    <rPh sb="2" eb="3">
      <t>ホカ</t>
    </rPh>
    <rPh sb="4" eb="6">
      <t>ネンリョウ</t>
    </rPh>
    <phoneticPr fontId="1"/>
  </si>
  <si>
    <t>都市ガス</t>
    <rPh sb="0" eb="2">
      <t>トシ</t>
    </rPh>
    <phoneticPr fontId="1"/>
  </si>
  <si>
    <t>産業用蒸気</t>
    <rPh sb="0" eb="3">
      <t>サンギョウヨウ</t>
    </rPh>
    <rPh sb="3" eb="5">
      <t>ジョウキ</t>
    </rPh>
    <phoneticPr fontId="1"/>
  </si>
  <si>
    <t>産業用以外の蒸気</t>
    <rPh sb="0" eb="3">
      <t>サンギョウヨウ</t>
    </rPh>
    <rPh sb="3" eb="5">
      <t>イガイ</t>
    </rPh>
    <rPh sb="6" eb="8">
      <t>ジョウキ</t>
    </rPh>
    <phoneticPr fontId="1"/>
  </si>
  <si>
    <t>温水</t>
    <rPh sb="0" eb="2">
      <t>オンスイ</t>
    </rPh>
    <phoneticPr fontId="1"/>
  </si>
  <si>
    <t>冷水</t>
    <rPh sb="0" eb="2">
      <t>レイスイ</t>
    </rPh>
    <phoneticPr fontId="1"/>
  </si>
  <si>
    <t>電気</t>
    <rPh sb="0" eb="2">
      <t>デンキ</t>
    </rPh>
    <phoneticPr fontId="1"/>
  </si>
  <si>
    <t>買電（※１,２）</t>
    <rPh sb="0" eb="2">
      <t>バイデン</t>
    </rPh>
    <phoneticPr fontId="1"/>
  </si>
  <si>
    <t>千kWh</t>
    <rPh sb="0" eb="1">
      <t>セン</t>
    </rPh>
    <phoneticPr fontId="1"/>
  </si>
  <si>
    <t>合計tCO₂</t>
    <rPh sb="0" eb="2">
      <t>ゴウケイ</t>
    </rPh>
    <phoneticPr fontId="1"/>
  </si>
  <si>
    <t>エネルギー使用状況の実態把握のために調査回答へのご協力をよろしくお願いいたします。</t>
    <phoneticPr fontId="1"/>
  </si>
  <si>
    <t>tCO₂</t>
    <phoneticPr fontId="1"/>
  </si>
  <si>
    <t>数値</t>
    <phoneticPr fontId="1"/>
  </si>
  <si>
    <t>ｋｌ</t>
    <phoneticPr fontId="1"/>
  </si>
  <si>
    <t>ナフサ</t>
    <phoneticPr fontId="1"/>
  </si>
  <si>
    <t>ｔ</t>
    <phoneticPr fontId="1"/>
  </si>
  <si>
    <t>千N㎥</t>
    <phoneticPr fontId="1"/>
  </si>
  <si>
    <t>コールタール</t>
    <phoneticPr fontId="1"/>
  </si>
  <si>
    <t>GJ</t>
    <phoneticPr fontId="1"/>
  </si>
  <si>
    <t>kl換算</t>
    <rPh sb="2" eb="4">
      <t>カンサン</t>
    </rPh>
    <phoneticPr fontId="1"/>
  </si>
  <si>
    <r>
      <t>tCO</t>
    </r>
    <r>
      <rPr>
        <vertAlign val="subscript"/>
        <sz val="11"/>
        <color theme="1"/>
        <rFont val="游ゴシック"/>
        <family val="3"/>
        <charset val="128"/>
        <scheme val="minor"/>
      </rPr>
      <t>2</t>
    </r>
    <phoneticPr fontId="1"/>
  </si>
  <si>
    <t>kl/年</t>
    <rPh sb="3" eb="4">
      <t>ネン</t>
    </rPh>
    <phoneticPr fontId="1"/>
  </si>
  <si>
    <t>使用量(原油換算)</t>
    <rPh sb="0" eb="2">
      <t>シヨウ</t>
    </rPh>
    <rPh sb="2" eb="3">
      <t>リョウ</t>
    </rPh>
    <rPh sb="4" eb="6">
      <t>ゲンユ</t>
    </rPh>
    <rPh sb="6" eb="8">
      <t>カンサン</t>
    </rPh>
    <phoneticPr fontId="1"/>
  </si>
  <si>
    <t>使用量（CO2排出量)</t>
    <rPh sb="0" eb="3">
      <t>シヨウリョウ</t>
    </rPh>
    <rPh sb="7" eb="9">
      <t>ハイシュツ</t>
    </rPh>
    <rPh sb="9" eb="10">
      <t>リョウ</t>
    </rPh>
    <phoneticPr fontId="1"/>
  </si>
  <si>
    <t>エネルギー使用量簡易計算表</t>
    <rPh sb="5" eb="8">
      <t>シヨウリョウ</t>
    </rPh>
    <rPh sb="8" eb="10">
      <t>カンイ</t>
    </rPh>
    <rPh sb="10" eb="13">
      <t>ケイサンヒョウ</t>
    </rPh>
    <phoneticPr fontId="1"/>
  </si>
  <si>
    <t>合計　原油換算量　kl/年</t>
    <rPh sb="0" eb="2">
      <t>ゴウケイ</t>
    </rPh>
    <rPh sb="3" eb="5">
      <t>ゲンユ</t>
    </rPh>
    <rPh sb="5" eb="7">
      <t>カンサン</t>
    </rPh>
    <rPh sb="7" eb="8">
      <t>リョウ</t>
    </rPh>
    <rPh sb="12" eb="13">
      <t>ネン</t>
    </rPh>
    <phoneticPr fontId="1"/>
  </si>
  <si>
    <r>
      <t>sheet2で計算した場合E15</t>
    </r>
    <r>
      <rPr>
        <sz val="10"/>
        <color theme="4"/>
        <rFont val="游ゴシック"/>
        <family val="3"/>
        <charset val="128"/>
        <scheme val="minor"/>
      </rPr>
      <t>のセルの数字</t>
    </r>
    <r>
      <rPr>
        <sz val="10"/>
        <rFont val="游ゴシック"/>
        <family val="3"/>
        <charset val="128"/>
        <scheme val="minor"/>
      </rPr>
      <t>,sheet3の場合は</t>
    </r>
    <r>
      <rPr>
        <sz val="10"/>
        <color theme="4"/>
        <rFont val="游ゴシック"/>
        <family val="3"/>
        <charset val="128"/>
        <scheme val="minor"/>
      </rPr>
      <t>F15のセルの数字</t>
    </r>
    <r>
      <rPr>
        <sz val="10"/>
        <color theme="1"/>
        <rFont val="游ゴシック"/>
        <family val="2"/>
        <charset val="128"/>
        <scheme val="minor"/>
      </rPr>
      <t>を</t>
    </r>
    <r>
      <rPr>
        <sz val="10"/>
        <color rgb="FFFF0000"/>
        <rFont val="游ゴシック"/>
        <family val="3"/>
        <charset val="128"/>
        <scheme val="minor"/>
      </rPr>
      <t>赤枠内（C15)に転記</t>
    </r>
    <rPh sb="7" eb="9">
      <t>ケイサン</t>
    </rPh>
    <rPh sb="11" eb="13">
      <t>バアイ</t>
    </rPh>
    <rPh sb="20" eb="22">
      <t>スウジ</t>
    </rPh>
    <rPh sb="30" eb="32">
      <t>バアイ</t>
    </rPh>
    <rPh sb="40" eb="42">
      <t>スウジ</t>
    </rPh>
    <rPh sb="43" eb="44">
      <t>アカ</t>
    </rPh>
    <rPh sb="44" eb="46">
      <t>ワクナイ</t>
    </rPh>
    <rPh sb="52" eb="54">
      <t>テンキ</t>
    </rPh>
    <phoneticPr fontId="1"/>
  </si>
  <si>
    <t>エネ庁報告有無</t>
    <rPh sb="2" eb="3">
      <t>チョウ</t>
    </rPh>
    <rPh sb="3" eb="5">
      <t>ホウコク</t>
    </rPh>
    <rPh sb="5" eb="7">
      <t>ウム</t>
    </rPh>
    <phoneticPr fontId="1"/>
  </si>
  <si>
    <t>有</t>
    <rPh sb="0" eb="1">
      <t>アリ</t>
    </rPh>
    <phoneticPr fontId="1"/>
  </si>
  <si>
    <t>無</t>
    <rPh sb="0" eb="1">
      <t>ナシ</t>
    </rPh>
    <phoneticPr fontId="1"/>
  </si>
  <si>
    <r>
      <t>エネルギー使用量（</t>
    </r>
    <r>
      <rPr>
        <b/>
        <sz val="11"/>
        <color rgb="FFFF0000"/>
        <rFont val="游ゴシック"/>
        <family val="3"/>
        <charset val="128"/>
        <scheme val="minor"/>
      </rPr>
      <t>2020年度分</t>
    </r>
    <r>
      <rPr>
        <sz val="11"/>
        <color theme="1"/>
        <rFont val="游ゴシック"/>
        <family val="2"/>
        <charset val="128"/>
        <scheme val="minor"/>
      </rPr>
      <t>）</t>
    </r>
    <rPh sb="5" eb="8">
      <t>シヨウリョウ</t>
    </rPh>
    <rPh sb="13" eb="15">
      <t>ネンド</t>
    </rPh>
    <rPh sb="15" eb="16">
      <t>ブン</t>
    </rPh>
    <phoneticPr fontId="1"/>
  </si>
  <si>
    <t>（20年度の値が「記入用紙」に反映されます）</t>
    <rPh sb="3" eb="5">
      <t>ネンド</t>
    </rPh>
    <rPh sb="6" eb="7">
      <t>アタイ</t>
    </rPh>
    <rPh sb="9" eb="11">
      <t>キニュウ</t>
    </rPh>
    <rPh sb="11" eb="13">
      <t>ヨウシ</t>
    </rPh>
    <rPh sb="15" eb="17">
      <t>ハンエイ</t>
    </rPh>
    <phoneticPr fontId="1"/>
  </si>
  <si>
    <t>　台数、処理能力(t/時間)、出力等</t>
    <rPh sb="1" eb="3">
      <t>ダイスウ</t>
    </rPh>
    <rPh sb="4" eb="6">
      <t>ショリ</t>
    </rPh>
    <rPh sb="6" eb="8">
      <t>ノウリョク</t>
    </rPh>
    <rPh sb="11" eb="13">
      <t>ジカン</t>
    </rPh>
    <rPh sb="15" eb="17">
      <t>シュツリョク</t>
    </rPh>
    <rPh sb="17" eb="18">
      <t>トウ</t>
    </rPh>
    <phoneticPr fontId="1"/>
  </si>
  <si>
    <t>8.その他</t>
    <rPh sb="4" eb="5">
      <t>タ</t>
    </rPh>
    <phoneticPr fontId="1"/>
  </si>
  <si>
    <t>7.真空溶解炉</t>
    <rPh sb="2" eb="4">
      <t>シンクウ</t>
    </rPh>
    <rPh sb="4" eb="6">
      <t>ヨウカイ</t>
    </rPh>
    <rPh sb="6" eb="7">
      <t>ロ</t>
    </rPh>
    <phoneticPr fontId="1"/>
  </si>
  <si>
    <t>6.電気抵抗炉</t>
    <phoneticPr fontId="1"/>
  </si>
  <si>
    <t>5.ガス炉</t>
    <rPh sb="4" eb="5">
      <t>ロ</t>
    </rPh>
    <phoneticPr fontId="1"/>
  </si>
  <si>
    <t>3.高周波誘導炉</t>
    <rPh sb="2" eb="5">
      <t>コウシュウハ</t>
    </rPh>
    <rPh sb="5" eb="7">
      <t>ユウドウ</t>
    </rPh>
    <rPh sb="7" eb="8">
      <t>ロ</t>
    </rPh>
    <phoneticPr fontId="1"/>
  </si>
  <si>
    <t>4.低周波誘導炉</t>
    <rPh sb="2" eb="5">
      <t>テイシュウハ</t>
    </rPh>
    <rPh sb="5" eb="7">
      <t>ユウドウ</t>
    </rPh>
    <rPh sb="7" eb="8">
      <t>ロ</t>
    </rPh>
    <phoneticPr fontId="1"/>
  </si>
  <si>
    <t>ｴﾈﾙｷﾞｰ使用量
（原油換算）</t>
    <rPh sb="6" eb="9">
      <t>シヨウリョウ</t>
    </rPh>
    <rPh sb="11" eb="13">
      <t>ゲンユ</t>
    </rPh>
    <rPh sb="13" eb="15">
      <t>カンサン</t>
    </rPh>
    <phoneticPr fontId="1"/>
  </si>
  <si>
    <t>kl/年</t>
    <rPh sb="3" eb="4">
      <t>ネン</t>
    </rPh>
    <phoneticPr fontId="5"/>
  </si>
  <si>
    <t>t-CO2/年</t>
    <rPh sb="6" eb="7">
      <t>ネン</t>
    </rPh>
    <phoneticPr fontId="1"/>
  </si>
  <si>
    <t>割合（%）</t>
    <rPh sb="0" eb="2">
      <t>ワリアイ</t>
    </rPh>
    <phoneticPr fontId="1"/>
  </si>
  <si>
    <t>原油換算</t>
    <rPh sb="0" eb="2">
      <t>ゲンユ</t>
    </rPh>
    <rPh sb="2" eb="4">
      <t>カンサン</t>
    </rPh>
    <phoneticPr fontId="1"/>
  </si>
  <si>
    <t>(kL/年)</t>
    <rPh sb="4" eb="5">
      <t>ネン</t>
    </rPh>
    <phoneticPr fontId="1"/>
  </si>
  <si>
    <r>
      <t>CO</t>
    </r>
    <r>
      <rPr>
        <vertAlign val="subscript"/>
        <sz val="10"/>
        <color theme="1"/>
        <rFont val="游ゴシック"/>
        <family val="3"/>
        <charset val="128"/>
        <scheme val="minor"/>
      </rPr>
      <t>2</t>
    </r>
    <r>
      <rPr>
        <sz val="10"/>
        <color theme="1"/>
        <rFont val="游ゴシック"/>
        <family val="3"/>
        <charset val="128"/>
        <scheme val="minor"/>
      </rPr>
      <t>排出量</t>
    </r>
    <rPh sb="3" eb="5">
      <t>ハイシュツ</t>
    </rPh>
    <rPh sb="5" eb="6">
      <t>リョウ</t>
    </rPh>
    <phoneticPr fontId="1"/>
  </si>
  <si>
    <t>(tCO2/年)</t>
    <rPh sb="6" eb="7">
      <t>ネン</t>
    </rPh>
    <phoneticPr fontId="1"/>
  </si>
  <si>
    <t>使用量割合計算(%)</t>
    <rPh sb="0" eb="3">
      <t>シヨウリョウ</t>
    </rPh>
    <rPh sb="3" eb="5">
      <t>ワリアイ</t>
    </rPh>
    <rPh sb="5" eb="7">
      <t>ケイサン</t>
    </rPh>
    <phoneticPr fontId="1"/>
  </si>
  <si>
    <r>
      <t>CO</t>
    </r>
    <r>
      <rPr>
        <b/>
        <vertAlign val="subscript"/>
        <sz val="10"/>
        <rFont val="ＭＳ Ｐゴシック"/>
        <family val="3"/>
        <charset val="128"/>
      </rPr>
      <t>2</t>
    </r>
    <r>
      <rPr>
        <b/>
        <sz val="10"/>
        <rFont val="ＭＳ Ｐゴシック"/>
        <family val="3"/>
        <charset val="128"/>
      </rPr>
      <t>排出量</t>
    </r>
    <rPh sb="3" eb="5">
      <t>ハイシュツ</t>
    </rPh>
    <rPh sb="5" eb="6">
      <t>リョウ</t>
    </rPh>
    <phoneticPr fontId="1"/>
  </si>
  <si>
    <t>R1　基礎排出係数</t>
    <rPh sb="3" eb="5">
      <t>キソ</t>
    </rPh>
    <rPh sb="5" eb="7">
      <t>ハイシュツ</t>
    </rPh>
    <rPh sb="7" eb="9">
      <t>ケイスウ</t>
    </rPh>
    <phoneticPr fontId="1"/>
  </si>
  <si>
    <t>R2  基礎排出係数</t>
    <phoneticPr fontId="5"/>
  </si>
  <si>
    <t>中部電力ミライズ（株）</t>
    <phoneticPr fontId="1"/>
  </si>
  <si>
    <t xml:space="preserve">その他（右欄にご記入下さい。） </t>
    <rPh sb="2" eb="3">
      <t>タ</t>
    </rPh>
    <rPh sb="4" eb="5">
      <t>ミギ</t>
    </rPh>
    <rPh sb="5" eb="6">
      <t>ラン</t>
    </rPh>
    <rPh sb="8" eb="10">
      <t>キニュウ</t>
    </rPh>
    <rPh sb="10" eb="11">
      <t>クダ</t>
    </rPh>
    <phoneticPr fontId="5"/>
  </si>
  <si>
    <t>生産品目1</t>
    <rPh sb="0" eb="2">
      <t>セイサン</t>
    </rPh>
    <rPh sb="2" eb="4">
      <t>ヒンモク</t>
    </rPh>
    <phoneticPr fontId="1"/>
  </si>
  <si>
    <t>生産品目2</t>
    <rPh sb="0" eb="2">
      <t>セイサン</t>
    </rPh>
    <rPh sb="2" eb="4">
      <t>ヒンモク</t>
    </rPh>
    <phoneticPr fontId="1"/>
  </si>
  <si>
    <t>*) 誘導炉の出力は定格(kW/h)を記入</t>
    <rPh sb="3" eb="5">
      <t>ユウドウ</t>
    </rPh>
    <rPh sb="5" eb="6">
      <t>ロ</t>
    </rPh>
    <rPh sb="7" eb="9">
      <t>シュツリョク</t>
    </rPh>
    <rPh sb="10" eb="12">
      <t>テイカク</t>
    </rPh>
    <rPh sb="19" eb="21">
      <t>キニュウ</t>
    </rPh>
    <phoneticPr fontId="1"/>
  </si>
  <si>
    <t>溶解炉３</t>
    <rPh sb="0" eb="2">
      <t>ヨウカイ</t>
    </rPh>
    <rPh sb="2" eb="3">
      <t>ロ</t>
    </rPh>
    <phoneticPr fontId="1"/>
  </si>
  <si>
    <t>溶解炉2</t>
    <rPh sb="0" eb="2">
      <t>ヨウカイ</t>
    </rPh>
    <rPh sb="2" eb="3">
      <t>ロ</t>
    </rPh>
    <phoneticPr fontId="1"/>
  </si>
  <si>
    <t>溶解炉3</t>
    <rPh sb="0" eb="2">
      <t>ヨウカイ</t>
    </rPh>
    <rPh sb="2" eb="3">
      <t>ロ</t>
    </rPh>
    <phoneticPr fontId="1"/>
  </si>
  <si>
    <t>造型設備１</t>
    <rPh sb="0" eb="2">
      <t>ゾウケイ</t>
    </rPh>
    <rPh sb="2" eb="4">
      <t>セツビ</t>
    </rPh>
    <phoneticPr fontId="1"/>
  </si>
  <si>
    <t>造型設備2</t>
    <rPh sb="0" eb="2">
      <t>ゾウケイ</t>
    </rPh>
    <rPh sb="2" eb="4">
      <t>セツビ</t>
    </rPh>
    <phoneticPr fontId="1"/>
  </si>
  <si>
    <t>コンプレッサ1</t>
    <phoneticPr fontId="1"/>
  </si>
  <si>
    <t>コンプレッサ2</t>
  </si>
  <si>
    <t>コンプレッサ3</t>
  </si>
  <si>
    <t>熱処理有無</t>
    <rPh sb="0" eb="3">
      <t>ネツショリ</t>
    </rPh>
    <rPh sb="3" eb="5">
      <t>ウム</t>
    </rPh>
    <phoneticPr fontId="1"/>
  </si>
  <si>
    <t>熱処理設備１</t>
    <rPh sb="0" eb="3">
      <t>ネツショリ</t>
    </rPh>
    <rPh sb="3" eb="5">
      <t>セツビ</t>
    </rPh>
    <phoneticPr fontId="1"/>
  </si>
  <si>
    <t>熱処理設備２</t>
    <rPh sb="3" eb="5">
      <t>セツビ</t>
    </rPh>
    <phoneticPr fontId="1"/>
  </si>
  <si>
    <t>熱処理設備３</t>
    <rPh sb="3" eb="5">
      <t>セツビ</t>
    </rPh>
    <phoneticPr fontId="1"/>
  </si>
  <si>
    <t>加工ライン有無</t>
    <rPh sb="0" eb="2">
      <t>カコウ</t>
    </rPh>
    <rPh sb="5" eb="7">
      <t>ウム</t>
    </rPh>
    <phoneticPr fontId="1"/>
  </si>
  <si>
    <t>加工ライン詳細</t>
    <rPh sb="0" eb="2">
      <t>カコウ</t>
    </rPh>
    <rPh sb="5" eb="7">
      <t>ショウサイ</t>
    </rPh>
    <phoneticPr fontId="1"/>
  </si>
  <si>
    <t>その他１</t>
    <rPh sb="2" eb="3">
      <t>タ</t>
    </rPh>
    <phoneticPr fontId="1"/>
  </si>
  <si>
    <t>その他２</t>
    <rPh sb="2" eb="3">
      <t>タ</t>
    </rPh>
    <phoneticPr fontId="1"/>
  </si>
  <si>
    <t>その他３</t>
    <rPh sb="2" eb="3">
      <t>タ</t>
    </rPh>
    <phoneticPr fontId="1"/>
  </si>
  <si>
    <t>その他４</t>
    <rPh sb="2" eb="3">
      <t>タ</t>
    </rPh>
    <phoneticPr fontId="1"/>
  </si>
  <si>
    <t>その他５</t>
    <rPh sb="2" eb="3">
      <t>タ</t>
    </rPh>
    <phoneticPr fontId="1"/>
  </si>
  <si>
    <t>kL/年</t>
    <rPh sb="3" eb="4">
      <t>ネン</t>
    </rPh>
    <phoneticPr fontId="1"/>
  </si>
  <si>
    <t>t-CO2/年/t</t>
    <rPh sb="6" eb="7">
      <t>ネン</t>
    </rPh>
    <phoneticPr fontId="1"/>
  </si>
  <si>
    <t>t/年</t>
    <rPh sb="2" eb="3">
      <t>ネン</t>
    </rPh>
    <phoneticPr fontId="1"/>
  </si>
  <si>
    <t>No</t>
    <phoneticPr fontId="1"/>
  </si>
  <si>
    <t>1.キュポラ+保持炉(誘導炉)</t>
    <rPh sb="7" eb="9">
      <t>ホジ</t>
    </rPh>
    <rPh sb="9" eb="10">
      <t>ロ</t>
    </rPh>
    <rPh sb="11" eb="13">
      <t>ユウドウ</t>
    </rPh>
    <rPh sb="13" eb="14">
      <t>ロ</t>
    </rPh>
    <phoneticPr fontId="1"/>
  </si>
  <si>
    <t>１～6は、入力不要、赤枠内（７）のみ選択肢を選んでください。</t>
    <rPh sb="5" eb="7">
      <t>ニュウリョク</t>
    </rPh>
    <rPh sb="7" eb="9">
      <t>フヨウ</t>
    </rPh>
    <rPh sb="10" eb="11">
      <t>アカ</t>
    </rPh>
    <rPh sb="11" eb="13">
      <t>ワクナイ</t>
    </rPh>
    <rPh sb="18" eb="21">
      <t>センタクシ</t>
    </rPh>
    <rPh sb="22" eb="23">
      <t>エラ</t>
    </rPh>
    <phoneticPr fontId="1"/>
  </si>
  <si>
    <t>定格出力</t>
    <rPh sb="0" eb="2">
      <t>テイカク</t>
    </rPh>
    <rPh sb="2" eb="4">
      <t>シュツリョク</t>
    </rPh>
    <phoneticPr fontId="1"/>
  </si>
  <si>
    <t>生産品目
(番号を記入)</t>
    <rPh sb="0" eb="2">
      <t>セイサン</t>
    </rPh>
    <rPh sb="2" eb="4">
      <t>ヒンモク</t>
    </rPh>
    <rPh sb="6" eb="8">
      <t>バンゴウ</t>
    </rPh>
    <rPh sb="9" eb="11">
      <t>キニュウ</t>
    </rPh>
    <phoneticPr fontId="1"/>
  </si>
  <si>
    <t>台数</t>
    <rPh sb="0" eb="2">
      <t>ダイスウ</t>
    </rPh>
    <phoneticPr fontId="1"/>
  </si>
  <si>
    <t>(台)</t>
    <rPh sb="1" eb="2">
      <t>ダイ</t>
    </rPh>
    <phoneticPr fontId="1"/>
  </si>
  <si>
    <t xml:space="preserve">(kW) </t>
  </si>
  <si>
    <t>(kWh)</t>
    <phoneticPr fontId="1"/>
  </si>
  <si>
    <t>種類</t>
    <rPh sb="0" eb="2">
      <t>シュルイ</t>
    </rPh>
    <phoneticPr fontId="1"/>
  </si>
  <si>
    <t>プルダウンで選択</t>
    <rPh sb="6" eb="8">
      <t>センタク</t>
    </rPh>
    <phoneticPr fontId="1"/>
  </si>
  <si>
    <t>キュポラ１</t>
    <phoneticPr fontId="1"/>
  </si>
  <si>
    <t>キュポラ２</t>
  </si>
  <si>
    <t>キュポラ３</t>
  </si>
  <si>
    <t>キュポラ４</t>
    <phoneticPr fontId="1"/>
  </si>
  <si>
    <t>溶解炉４</t>
    <rPh sb="0" eb="2">
      <t>ヨウカイ</t>
    </rPh>
    <rPh sb="2" eb="3">
      <t>ロ</t>
    </rPh>
    <phoneticPr fontId="1"/>
  </si>
  <si>
    <t>付帯設備１</t>
    <rPh sb="0" eb="2">
      <t>フタイ</t>
    </rPh>
    <rPh sb="2" eb="4">
      <t>セツビ</t>
    </rPh>
    <phoneticPr fontId="1"/>
  </si>
  <si>
    <t>出力(kWh)</t>
    <rPh sb="0" eb="2">
      <t>シュツリョク</t>
    </rPh>
    <phoneticPr fontId="1"/>
  </si>
  <si>
    <t>付帯設備２</t>
    <rPh sb="0" eb="2">
      <t>フタイ</t>
    </rPh>
    <rPh sb="2" eb="4">
      <t>セツビ</t>
    </rPh>
    <phoneticPr fontId="1"/>
  </si>
  <si>
    <t>付帯設備３</t>
    <rPh sb="0" eb="2">
      <t>フタイ</t>
    </rPh>
    <rPh sb="2" eb="4">
      <t>セツビ</t>
    </rPh>
    <phoneticPr fontId="1"/>
  </si>
  <si>
    <t>付帯設備４</t>
    <rPh sb="0" eb="2">
      <t>フタイ</t>
    </rPh>
    <rPh sb="2" eb="4">
      <t>セツビ</t>
    </rPh>
    <phoneticPr fontId="1"/>
  </si>
  <si>
    <t>2.キュポラ+保持炉</t>
    <rPh sb="7" eb="9">
      <t>ホジ</t>
    </rPh>
    <rPh sb="9" eb="10">
      <t>ロ</t>
    </rPh>
    <phoneticPr fontId="1"/>
  </si>
  <si>
    <t>3.アーク炉</t>
    <rPh sb="5" eb="6">
      <t>ロ</t>
    </rPh>
    <phoneticPr fontId="1"/>
  </si>
  <si>
    <t>4.高周波誘導炉</t>
    <rPh sb="2" eb="5">
      <t>コウシュウハ</t>
    </rPh>
    <rPh sb="5" eb="7">
      <t>ユウドウ</t>
    </rPh>
    <rPh sb="7" eb="8">
      <t>ロ</t>
    </rPh>
    <phoneticPr fontId="1"/>
  </si>
  <si>
    <t>5.中周波誘導炉</t>
    <rPh sb="2" eb="3">
      <t>チュウ</t>
    </rPh>
    <rPh sb="3" eb="5">
      <t>シュウハ</t>
    </rPh>
    <rPh sb="5" eb="7">
      <t>ユウドウ</t>
    </rPh>
    <rPh sb="7" eb="8">
      <t>ロ</t>
    </rPh>
    <phoneticPr fontId="1"/>
  </si>
  <si>
    <t>6.低周波誘導炉</t>
    <rPh sb="2" eb="5">
      <t>テイシュウハ</t>
    </rPh>
    <rPh sb="5" eb="7">
      <t>ユウドウ</t>
    </rPh>
    <rPh sb="7" eb="8">
      <t>ロ</t>
    </rPh>
    <phoneticPr fontId="1"/>
  </si>
  <si>
    <t>7.ガス炉</t>
    <rPh sb="4" eb="5">
      <t>ロ</t>
    </rPh>
    <phoneticPr fontId="1"/>
  </si>
  <si>
    <t>8.電気抵抗炉</t>
    <phoneticPr fontId="1"/>
  </si>
  <si>
    <t>9.真空溶解炉</t>
    <rPh sb="2" eb="4">
      <t>シンクウ</t>
    </rPh>
    <rPh sb="4" eb="6">
      <t>ヨウカイ</t>
    </rPh>
    <rPh sb="6" eb="7">
      <t>ロ</t>
    </rPh>
    <phoneticPr fontId="1"/>
  </si>
  <si>
    <t>10.その他</t>
    <rPh sb="5" eb="6">
      <t>タ</t>
    </rPh>
    <phoneticPr fontId="1"/>
  </si>
  <si>
    <r>
      <rPr>
        <sz val="9"/>
        <color rgb="FFFF0000"/>
        <rFont val="游ゴシック"/>
        <family val="3"/>
        <charset val="128"/>
        <scheme val="minor"/>
      </rPr>
      <t>必須</t>
    </r>
    <r>
      <rPr>
        <sz val="9"/>
        <color theme="1"/>
        <rFont val="游ゴシック"/>
        <family val="3"/>
        <charset val="128"/>
        <scheme val="minor"/>
      </rPr>
      <t>(１．キュポラ、２．キュポラ＋保持炉、３．アーク炉、４．高周波誘導炉、５．中周波誘導炉、６．低周波誘導炉、７．ガス炉、８．電気抵抗炉、９．真空溶解炉、10．その他）</t>
    </r>
    <rPh sb="17" eb="19">
      <t>ホジ</t>
    </rPh>
    <rPh sb="19" eb="20">
      <t>ロ</t>
    </rPh>
    <rPh sb="26" eb="27">
      <t>ロ</t>
    </rPh>
    <rPh sb="30" eb="33">
      <t>コウシュウハ</t>
    </rPh>
    <rPh sb="33" eb="35">
      <t>ユウドウ</t>
    </rPh>
    <rPh sb="35" eb="36">
      <t>ロ</t>
    </rPh>
    <rPh sb="39" eb="40">
      <t>チュウ</t>
    </rPh>
    <rPh sb="48" eb="51">
      <t>テイシュウハ</t>
    </rPh>
    <rPh sb="51" eb="53">
      <t>ユウドウ</t>
    </rPh>
    <rPh sb="53" eb="54">
      <t>ロ</t>
    </rPh>
    <rPh sb="59" eb="60">
      <t>ロ</t>
    </rPh>
    <rPh sb="63" eb="65">
      <t>デンキ</t>
    </rPh>
    <rPh sb="65" eb="67">
      <t>テイコウ</t>
    </rPh>
    <rPh sb="67" eb="68">
      <t>ロ</t>
    </rPh>
    <rPh sb="71" eb="73">
      <t>シンクウ</t>
    </rPh>
    <rPh sb="73" eb="75">
      <t>ヨウカイ</t>
    </rPh>
    <rPh sb="75" eb="76">
      <t>ロ</t>
    </rPh>
    <rPh sb="82" eb="83">
      <t>タ</t>
    </rPh>
    <phoneticPr fontId="1"/>
  </si>
  <si>
    <t>・キュポラ単独は、1．キュポラ、誘導炉を保持炉として使用している場合は、２．キュポラ＋保持炉を選択してください。</t>
    <rPh sb="5" eb="7">
      <t>タンドク</t>
    </rPh>
    <rPh sb="16" eb="18">
      <t>ユウドウ</t>
    </rPh>
    <rPh sb="18" eb="19">
      <t>ロ</t>
    </rPh>
    <rPh sb="20" eb="22">
      <t>ホジ</t>
    </rPh>
    <rPh sb="22" eb="23">
      <t>ロ</t>
    </rPh>
    <rPh sb="26" eb="28">
      <t>シヨウ</t>
    </rPh>
    <rPh sb="32" eb="34">
      <t>バアイ</t>
    </rPh>
    <rPh sb="43" eb="46">
      <t>ホジロ</t>
    </rPh>
    <rPh sb="47" eb="49">
      <t>センタク</t>
    </rPh>
    <phoneticPr fontId="1"/>
  </si>
  <si>
    <t>誘導炉(中周波)</t>
    <rPh sb="0" eb="2">
      <t>ユウドウ</t>
    </rPh>
    <rPh sb="2" eb="3">
      <t>ロ</t>
    </rPh>
    <rPh sb="4" eb="5">
      <t>チュウ</t>
    </rPh>
    <rPh sb="5" eb="7">
      <t>シュウハ</t>
    </rPh>
    <phoneticPr fontId="1"/>
  </si>
  <si>
    <t>誘導炉(保持炉）</t>
    <rPh sb="0" eb="2">
      <t>ユウドウ</t>
    </rPh>
    <rPh sb="2" eb="3">
      <t>ロ</t>
    </rPh>
    <rPh sb="4" eb="6">
      <t>ホジ</t>
    </rPh>
    <rPh sb="6" eb="7">
      <t>ロ</t>
    </rPh>
    <phoneticPr fontId="1"/>
  </si>
  <si>
    <t>アーク炉</t>
    <rPh sb="3" eb="4">
      <t>ロ</t>
    </rPh>
    <phoneticPr fontId="1"/>
  </si>
  <si>
    <t>▼プルダウンメニューより選択</t>
    <rPh sb="12" eb="14">
      <t>センタク</t>
    </rPh>
    <phoneticPr fontId="1"/>
  </si>
  <si>
    <t>溶解炉種類</t>
    <rPh sb="0" eb="2">
      <t>ヨウカイ</t>
    </rPh>
    <rPh sb="2" eb="3">
      <t>ロ</t>
    </rPh>
    <rPh sb="3" eb="5">
      <t>シュルイ</t>
    </rPh>
    <phoneticPr fontId="1"/>
  </si>
  <si>
    <t>水冷ユニット</t>
    <rPh sb="0" eb="2">
      <t>スイレイ</t>
    </rPh>
    <phoneticPr fontId="1"/>
  </si>
  <si>
    <t>付帯設備一覧</t>
    <rPh sb="0" eb="2">
      <t>フタイ</t>
    </rPh>
    <rPh sb="2" eb="4">
      <t>セツビ</t>
    </rPh>
    <rPh sb="4" eb="6">
      <t>イチラン</t>
    </rPh>
    <phoneticPr fontId="1"/>
  </si>
  <si>
    <t>球状化剤フィーダ</t>
    <rPh sb="0" eb="2">
      <t>キュウジョウ</t>
    </rPh>
    <rPh sb="2" eb="3">
      <t>カ</t>
    </rPh>
    <rPh sb="3" eb="4">
      <t>ザイ</t>
    </rPh>
    <phoneticPr fontId="1"/>
  </si>
  <si>
    <t>方式</t>
    <rPh sb="0" eb="2">
      <t>ホウシキ</t>
    </rPh>
    <phoneticPr fontId="1"/>
  </si>
  <si>
    <t>操業形態</t>
    <rPh sb="0" eb="2">
      <t>ソウギョウ</t>
    </rPh>
    <rPh sb="2" eb="4">
      <t>ケイタイ</t>
    </rPh>
    <phoneticPr fontId="1"/>
  </si>
  <si>
    <t>①日吹き操業</t>
  </si>
  <si>
    <t>②バンキング操業</t>
    <phoneticPr fontId="1"/>
  </si>
  <si>
    <t>③2炉交互操業</t>
  </si>
  <si>
    <t>④その他</t>
    <rPh sb="3" eb="4">
      <t>タ</t>
    </rPh>
    <phoneticPr fontId="1"/>
  </si>
  <si>
    <t>冷風</t>
    <rPh sb="0" eb="2">
      <t>レイフウ</t>
    </rPh>
    <phoneticPr fontId="1"/>
  </si>
  <si>
    <t>熱風</t>
    <rPh sb="0" eb="2">
      <t>ネップウ</t>
    </rPh>
    <phoneticPr fontId="1"/>
  </si>
  <si>
    <t>水冷</t>
    <rPh sb="0" eb="2">
      <t>スイレイ</t>
    </rPh>
    <phoneticPr fontId="1"/>
  </si>
  <si>
    <t>ノーライニング</t>
    <phoneticPr fontId="1"/>
  </si>
  <si>
    <t>酸素富化送風</t>
    <rPh sb="0" eb="2">
      <t>サンソ</t>
    </rPh>
    <rPh sb="2" eb="3">
      <t>トミ</t>
    </rPh>
    <rPh sb="3" eb="4">
      <t>カ</t>
    </rPh>
    <rPh sb="4" eb="6">
      <t>ソウフウ</t>
    </rPh>
    <phoneticPr fontId="1"/>
  </si>
  <si>
    <t>脱湿送風</t>
    <rPh sb="0" eb="1">
      <t>ダツ</t>
    </rPh>
    <rPh sb="1" eb="2">
      <t>シツ</t>
    </rPh>
    <rPh sb="2" eb="4">
      <t>ソウフウ</t>
    </rPh>
    <phoneticPr fontId="1"/>
  </si>
  <si>
    <t>分割送風（２段羽口）</t>
    <phoneticPr fontId="1"/>
  </si>
  <si>
    <t>コークスブリーズ吹込み</t>
    <phoneticPr fontId="1"/>
  </si>
  <si>
    <t>その他</t>
    <phoneticPr fontId="1"/>
  </si>
  <si>
    <t>その他
コメント</t>
    <rPh sb="2" eb="3">
      <t>タ</t>
    </rPh>
    <phoneticPr fontId="1"/>
  </si>
  <si>
    <t>t/h</t>
    <phoneticPr fontId="1"/>
  </si>
  <si>
    <t>(操業実績)</t>
    <rPh sb="1" eb="3">
      <t>ソウギョウ</t>
    </rPh>
    <rPh sb="3" eb="5">
      <t>ジッセキ</t>
    </rPh>
    <phoneticPr fontId="1"/>
  </si>
  <si>
    <t>溶解能力／
溶湯通過量(公称）</t>
    <rPh sb="0" eb="2">
      <t>ヨウカイ</t>
    </rPh>
    <rPh sb="2" eb="4">
      <t>ノウリョク</t>
    </rPh>
    <rPh sb="6" eb="8">
      <t>ヨウトウ</t>
    </rPh>
    <rPh sb="8" eb="10">
      <t>ツウカ</t>
    </rPh>
    <rPh sb="10" eb="11">
      <t>リョウ</t>
    </rPh>
    <rPh sb="12" eb="14">
      <t>コウショウ</t>
    </rPh>
    <phoneticPr fontId="1"/>
  </si>
  <si>
    <t>その他</t>
    <rPh sb="2" eb="3">
      <t>タ</t>
    </rPh>
    <phoneticPr fontId="1"/>
  </si>
  <si>
    <t>燃料種類</t>
    <rPh sb="0" eb="2">
      <t>ネンリョウ</t>
    </rPh>
    <rPh sb="2" eb="4">
      <t>シュルイ</t>
    </rPh>
    <phoneticPr fontId="1"/>
  </si>
  <si>
    <t>重油</t>
    <rPh sb="0" eb="2">
      <t>ジュウユ</t>
    </rPh>
    <phoneticPr fontId="1"/>
  </si>
  <si>
    <t>LPG</t>
    <phoneticPr fontId="1"/>
  </si>
  <si>
    <t>LNG</t>
    <phoneticPr fontId="1"/>
  </si>
  <si>
    <t>燃料</t>
    <rPh sb="0" eb="2">
      <t>ネンリョウ</t>
    </rPh>
    <phoneticPr fontId="1"/>
  </si>
  <si>
    <t>浸漬ヒータ</t>
    <rPh sb="0" eb="2">
      <t>シンセキ</t>
    </rPh>
    <phoneticPr fontId="1"/>
  </si>
  <si>
    <t>反射炉(タワー型溶解炉）</t>
    <rPh sb="0" eb="3">
      <t>ハンシャロ</t>
    </rPh>
    <rPh sb="7" eb="8">
      <t>ガタ</t>
    </rPh>
    <rPh sb="8" eb="10">
      <t>ヨウカイ</t>
    </rPh>
    <rPh sb="10" eb="11">
      <t>ロ</t>
    </rPh>
    <phoneticPr fontId="1"/>
  </si>
  <si>
    <t>反射炉＋保持炉</t>
    <rPh sb="0" eb="3">
      <t>ハンシャロ</t>
    </rPh>
    <rPh sb="4" eb="6">
      <t>ホジ</t>
    </rPh>
    <rPh sb="6" eb="7">
      <t>ロ</t>
    </rPh>
    <phoneticPr fontId="1"/>
  </si>
  <si>
    <t>るつぼ炉</t>
    <rPh sb="3" eb="4">
      <t>ロ</t>
    </rPh>
    <phoneticPr fontId="1"/>
  </si>
  <si>
    <t>るつぼ浸漬炉（IC炉）</t>
    <rPh sb="3" eb="5">
      <t>シンセキ</t>
    </rPh>
    <rPh sb="5" eb="6">
      <t>ロ</t>
    </rPh>
    <rPh sb="9" eb="10">
      <t>ロ</t>
    </rPh>
    <phoneticPr fontId="1"/>
  </si>
  <si>
    <t>反射型電気抵抗炉(兼保持炉）</t>
    <rPh sb="0" eb="3">
      <t>ハンシャガタ</t>
    </rPh>
    <rPh sb="3" eb="5">
      <t>デンキ</t>
    </rPh>
    <rPh sb="5" eb="7">
      <t>テイコウ</t>
    </rPh>
    <rPh sb="7" eb="8">
      <t>ロ</t>
    </rPh>
    <rPh sb="9" eb="10">
      <t>ケン</t>
    </rPh>
    <rPh sb="10" eb="12">
      <t>ホジ</t>
    </rPh>
    <rPh sb="12" eb="13">
      <t>ロ</t>
    </rPh>
    <phoneticPr fontId="1"/>
  </si>
  <si>
    <t>電気（抵抗熱）</t>
    <rPh sb="0" eb="2">
      <t>デンキ</t>
    </rPh>
    <rPh sb="3" eb="5">
      <t>テイコウ</t>
    </rPh>
    <rPh sb="5" eb="6">
      <t>ネツ</t>
    </rPh>
    <phoneticPr fontId="1"/>
  </si>
  <si>
    <t>電気（誘導熱）</t>
    <rPh sb="0" eb="2">
      <t>デンキ</t>
    </rPh>
    <rPh sb="3" eb="5">
      <t>ユウドウ</t>
    </rPh>
    <rPh sb="5" eb="6">
      <t>ネツ</t>
    </rPh>
    <phoneticPr fontId="1"/>
  </si>
  <si>
    <t>有・無を記入</t>
    <rPh sb="0" eb="1">
      <t>ユウ</t>
    </rPh>
    <rPh sb="2" eb="3">
      <t>ナシ</t>
    </rPh>
    <rPh sb="4" eb="6">
      <t>キニュウ</t>
    </rPh>
    <phoneticPr fontId="1"/>
  </si>
  <si>
    <t>るつぼ型誘導炉</t>
    <rPh sb="3" eb="4">
      <t>ガタ</t>
    </rPh>
    <rPh sb="4" eb="6">
      <t>ユウドウ</t>
    </rPh>
    <rPh sb="6" eb="7">
      <t>ロ</t>
    </rPh>
    <phoneticPr fontId="1"/>
  </si>
  <si>
    <t>無酸化炉(改良型反射炉)</t>
    <rPh sb="0" eb="1">
      <t>ム</t>
    </rPh>
    <rPh sb="1" eb="3">
      <t>サンカ</t>
    </rPh>
    <rPh sb="3" eb="4">
      <t>ロ</t>
    </rPh>
    <rPh sb="5" eb="7">
      <t>カイリョウ</t>
    </rPh>
    <rPh sb="7" eb="8">
      <t>ガタ</t>
    </rPh>
    <rPh sb="8" eb="11">
      <t>ハンシャロ</t>
    </rPh>
    <phoneticPr fontId="1"/>
  </si>
  <si>
    <t>付帯設備</t>
    <rPh sb="0" eb="2">
      <t>フタイ</t>
    </rPh>
    <rPh sb="2" eb="4">
      <t>セツビ</t>
    </rPh>
    <phoneticPr fontId="1"/>
  </si>
  <si>
    <t>材料自動投入装置</t>
    <rPh sb="0" eb="2">
      <t>ザイリョウ</t>
    </rPh>
    <rPh sb="2" eb="4">
      <t>ジドウ</t>
    </rPh>
    <rPh sb="4" eb="6">
      <t>トウニュウ</t>
    </rPh>
    <rPh sb="6" eb="8">
      <t>ソウチ</t>
    </rPh>
    <phoneticPr fontId="1"/>
  </si>
  <si>
    <t>溶湯運搬台車</t>
    <rPh sb="0" eb="2">
      <t>ヨウトウ</t>
    </rPh>
    <rPh sb="2" eb="4">
      <t>ウンパン</t>
    </rPh>
    <rPh sb="4" eb="6">
      <t>ダイシャ</t>
    </rPh>
    <phoneticPr fontId="1"/>
  </si>
  <si>
    <t>切粉溶解装置</t>
    <rPh sb="0" eb="1">
      <t>キ</t>
    </rPh>
    <rPh sb="1" eb="2">
      <t>コナ</t>
    </rPh>
    <rPh sb="2" eb="4">
      <t>ヨウカイ</t>
    </rPh>
    <rPh sb="4" eb="6">
      <t>ソウチ</t>
    </rPh>
    <phoneticPr fontId="1"/>
  </si>
  <si>
    <t>脱ガス装置</t>
    <rPh sb="0" eb="1">
      <t>ダツ</t>
    </rPh>
    <rPh sb="3" eb="5">
      <t>ソウチ</t>
    </rPh>
    <phoneticPr fontId="1"/>
  </si>
  <si>
    <r>
      <t>アルミ用溶解炉　</t>
    </r>
    <r>
      <rPr>
        <b/>
        <sz val="11"/>
        <rFont val="游ゴシック"/>
        <family val="3"/>
        <charset val="128"/>
        <scheme val="minor"/>
      </rPr>
      <t>(素形材センター、「軽合金鋳物・ダイカストの生産技術」の分類による）</t>
    </r>
    <rPh sb="3" eb="4">
      <t>ヨウ</t>
    </rPh>
    <rPh sb="4" eb="6">
      <t>ヨウカイ</t>
    </rPh>
    <rPh sb="6" eb="7">
      <t>ロ</t>
    </rPh>
    <rPh sb="9" eb="12">
      <t>ソケイザイ</t>
    </rPh>
    <rPh sb="18" eb="21">
      <t>ケイゴウキン</t>
    </rPh>
    <rPh sb="21" eb="23">
      <t>イモノ</t>
    </rPh>
    <rPh sb="30" eb="32">
      <t>セイサン</t>
    </rPh>
    <rPh sb="32" eb="34">
      <t>ギジュツ</t>
    </rPh>
    <rPh sb="36" eb="38">
      <t>ブンルイ</t>
    </rPh>
    <phoneticPr fontId="1"/>
  </si>
  <si>
    <r>
      <t>誘導炉(高周波、中周波、低周波）・誘導炉(保持炉）</t>
    </r>
    <r>
      <rPr>
        <b/>
        <vertAlign val="superscript"/>
        <sz val="11"/>
        <color rgb="FFFF0000"/>
        <rFont val="游ゴシック"/>
        <family val="3"/>
        <charset val="128"/>
        <scheme val="minor"/>
      </rPr>
      <t>*)</t>
    </r>
    <r>
      <rPr>
        <b/>
        <sz val="11"/>
        <color rgb="FFFF0000"/>
        <rFont val="游ゴシック"/>
        <family val="3"/>
        <charset val="128"/>
        <scheme val="minor"/>
      </rPr>
      <t>・アーク炉</t>
    </r>
    <rPh sb="0" eb="2">
      <t>ユウドウ</t>
    </rPh>
    <rPh sb="2" eb="3">
      <t>ロ</t>
    </rPh>
    <rPh sb="4" eb="7">
      <t>コウシュウハ</t>
    </rPh>
    <rPh sb="8" eb="9">
      <t>チュウ</t>
    </rPh>
    <rPh sb="9" eb="11">
      <t>シュウハ</t>
    </rPh>
    <rPh sb="12" eb="15">
      <t>テイシュウハ</t>
    </rPh>
    <rPh sb="17" eb="19">
      <t>ユウドウ</t>
    </rPh>
    <rPh sb="19" eb="20">
      <t>ロ</t>
    </rPh>
    <rPh sb="21" eb="23">
      <t>ホジ</t>
    </rPh>
    <rPh sb="23" eb="24">
      <t>ロ</t>
    </rPh>
    <rPh sb="31" eb="32">
      <t>ロ</t>
    </rPh>
    <phoneticPr fontId="1"/>
  </si>
  <si>
    <r>
      <rPr>
        <b/>
        <sz val="11"/>
        <color rgb="FFFF0000"/>
        <rFont val="游ゴシック"/>
        <family val="3"/>
        <charset val="128"/>
        <scheme val="minor"/>
      </rPr>
      <t>キュポラ</t>
    </r>
    <r>
      <rPr>
        <sz val="11"/>
        <color rgb="FFFF0000"/>
        <rFont val="游ゴシック"/>
        <family val="2"/>
        <charset val="128"/>
        <scheme val="minor"/>
      </rPr>
      <t>　*)キュポラ以外に、誘導炉を保持炉・成分調整として使用している場合は、</t>
    </r>
    <r>
      <rPr>
        <b/>
        <sz val="11"/>
        <color rgb="FFFF0000"/>
        <rFont val="游ゴシック"/>
        <family val="3"/>
        <charset val="128"/>
        <scheme val="minor"/>
      </rPr>
      <t>誘導炉欄に「保持炉（誘導炉）」</t>
    </r>
    <r>
      <rPr>
        <sz val="11"/>
        <color rgb="FFFF0000"/>
        <rFont val="游ゴシック"/>
        <family val="3"/>
        <charset val="128"/>
        <scheme val="minor"/>
      </rPr>
      <t>と</t>
    </r>
    <r>
      <rPr>
        <sz val="11"/>
        <color rgb="FFFF0000"/>
        <rFont val="游ゴシック"/>
        <family val="2"/>
        <charset val="128"/>
        <scheme val="minor"/>
      </rPr>
      <t>記入ください。</t>
    </r>
    <rPh sb="11" eb="13">
      <t>イガイ</t>
    </rPh>
    <rPh sb="15" eb="17">
      <t>ユウドウ</t>
    </rPh>
    <rPh sb="17" eb="18">
      <t>ロ</t>
    </rPh>
    <rPh sb="19" eb="21">
      <t>ホジ</t>
    </rPh>
    <rPh sb="21" eb="22">
      <t>ロ</t>
    </rPh>
    <rPh sb="23" eb="25">
      <t>セイブン</t>
    </rPh>
    <rPh sb="25" eb="27">
      <t>チョウセイ</t>
    </rPh>
    <rPh sb="30" eb="32">
      <t>シヨウ</t>
    </rPh>
    <rPh sb="36" eb="38">
      <t>バアイ</t>
    </rPh>
    <rPh sb="40" eb="42">
      <t>ユウドウ</t>
    </rPh>
    <rPh sb="42" eb="43">
      <t>ロ</t>
    </rPh>
    <rPh sb="43" eb="44">
      <t>ラン</t>
    </rPh>
    <rPh sb="46" eb="48">
      <t>ホジ</t>
    </rPh>
    <rPh sb="48" eb="49">
      <t>ロ</t>
    </rPh>
    <rPh sb="50" eb="52">
      <t>ユウドウ</t>
    </rPh>
    <rPh sb="52" eb="53">
      <t>ロ</t>
    </rPh>
    <rPh sb="56" eb="58">
      <t>キニュウ</t>
    </rPh>
    <phoneticPr fontId="1"/>
  </si>
  <si>
    <t>溶解方法(1)</t>
    <rPh sb="0" eb="2">
      <t>ヨウカイ</t>
    </rPh>
    <rPh sb="2" eb="4">
      <t>ホウホウ</t>
    </rPh>
    <phoneticPr fontId="1"/>
  </si>
  <si>
    <t>溶解方法(2)</t>
    <rPh sb="0" eb="2">
      <t>ヨウカイ</t>
    </rPh>
    <rPh sb="2" eb="4">
      <t>ホウホウ</t>
    </rPh>
    <phoneticPr fontId="1"/>
  </si>
  <si>
    <t>　主なものを2つまで記入</t>
    <rPh sb="1" eb="2">
      <t>オモ</t>
    </rPh>
    <rPh sb="10" eb="12">
      <t>キニュウ</t>
    </rPh>
    <phoneticPr fontId="1"/>
  </si>
  <si>
    <t>注*)誘導炉(保持炉）:キュポラ溶湯の保持・成分調整用の場合に選択</t>
    <rPh sb="0" eb="1">
      <t>チュウ</t>
    </rPh>
    <rPh sb="3" eb="5">
      <t>ユウドウ</t>
    </rPh>
    <rPh sb="5" eb="6">
      <t>ロ</t>
    </rPh>
    <rPh sb="7" eb="9">
      <t>ホジ</t>
    </rPh>
    <rPh sb="9" eb="10">
      <t>ロ</t>
    </rPh>
    <rPh sb="16" eb="18">
      <t>ヨウトウ</t>
    </rPh>
    <rPh sb="19" eb="21">
      <t>ホジ</t>
    </rPh>
    <rPh sb="22" eb="24">
      <t>セイブン</t>
    </rPh>
    <rPh sb="24" eb="26">
      <t>チョウセイ</t>
    </rPh>
    <rPh sb="26" eb="27">
      <t>ヨウ</t>
    </rPh>
    <rPh sb="28" eb="30">
      <t>バアイ</t>
    </rPh>
    <rPh sb="31" eb="33">
      <t>センタク</t>
    </rPh>
    <phoneticPr fontId="1"/>
  </si>
  <si>
    <t>溶解能力</t>
    <rPh sb="0" eb="2">
      <t>ヨウカイ</t>
    </rPh>
    <rPh sb="2" eb="4">
      <t>ノウリョク</t>
    </rPh>
    <phoneticPr fontId="1"/>
  </si>
  <si>
    <t>公称(t/h)</t>
    <rPh sb="0" eb="2">
      <t>コウショウ</t>
    </rPh>
    <phoneticPr fontId="1"/>
  </si>
  <si>
    <t>水冷方式</t>
    <rPh sb="0" eb="2">
      <t>スイレイ</t>
    </rPh>
    <rPh sb="2" eb="4">
      <t>ホウシキ</t>
    </rPh>
    <phoneticPr fontId="1"/>
  </si>
  <si>
    <t>送風</t>
    <rPh sb="0" eb="2">
      <t>ソウフウ</t>
    </rPh>
    <phoneticPr fontId="1"/>
  </si>
  <si>
    <r>
      <t>送風量(Nm</t>
    </r>
    <r>
      <rPr>
        <vertAlign val="superscript"/>
        <sz val="11"/>
        <color theme="1"/>
        <rFont val="游ゴシック"/>
        <family val="3"/>
        <charset val="128"/>
        <scheme val="minor"/>
      </rPr>
      <t>3</t>
    </r>
    <r>
      <rPr>
        <sz val="11"/>
        <color theme="1"/>
        <rFont val="游ゴシック"/>
        <family val="2"/>
        <charset val="128"/>
        <scheme val="minor"/>
      </rPr>
      <t>/min)</t>
    </r>
    <rPh sb="0" eb="2">
      <t>ソウフウ</t>
    </rPh>
    <rPh sb="2" eb="3">
      <t>リョウ</t>
    </rPh>
    <phoneticPr fontId="1"/>
  </si>
  <si>
    <t>送風温度(℃）</t>
    <rPh sb="0" eb="2">
      <t>ソウフウ</t>
    </rPh>
    <rPh sb="2" eb="4">
      <t>オンド</t>
    </rPh>
    <phoneticPr fontId="1"/>
  </si>
  <si>
    <t>排風機用モータ</t>
    <rPh sb="0" eb="2">
      <t>ハイフウ</t>
    </rPh>
    <rPh sb="2" eb="3">
      <t>キ</t>
    </rPh>
    <rPh sb="3" eb="4">
      <t>ヨウ</t>
    </rPh>
    <phoneticPr fontId="1"/>
  </si>
  <si>
    <t>送風機用モータ</t>
    <rPh sb="0" eb="3">
      <t>ソウフウキ</t>
    </rPh>
    <rPh sb="2" eb="3">
      <t>キ</t>
    </rPh>
    <rPh sb="3" eb="4">
      <t>ヨウ</t>
    </rPh>
    <phoneticPr fontId="1"/>
  </si>
  <si>
    <t>冷却水用モータ</t>
    <rPh sb="0" eb="4">
      <t>レイキャクスイヨウ</t>
    </rPh>
    <phoneticPr fontId="1"/>
  </si>
  <si>
    <t>シャワー方式</t>
    <rPh sb="4" eb="6">
      <t>ホウシキ</t>
    </rPh>
    <phoneticPr fontId="1"/>
  </si>
  <si>
    <t>ジャケット方式</t>
    <rPh sb="5" eb="7">
      <t>ホウシキ</t>
    </rPh>
    <phoneticPr fontId="1"/>
  </si>
  <si>
    <t>集塵装置</t>
    <rPh sb="0" eb="2">
      <t>シュウジン</t>
    </rPh>
    <rPh sb="2" eb="4">
      <t>ソウチ</t>
    </rPh>
    <phoneticPr fontId="1"/>
  </si>
  <si>
    <t>砂処理システム</t>
    <rPh sb="0" eb="1">
      <t>スナ</t>
    </rPh>
    <rPh sb="1" eb="3">
      <t>ショリ</t>
    </rPh>
    <phoneticPr fontId="1"/>
  </si>
  <si>
    <t>出湯温度</t>
    <rPh sb="0" eb="2">
      <t>シュットウ</t>
    </rPh>
    <rPh sb="2" eb="4">
      <t>オンド</t>
    </rPh>
    <phoneticPr fontId="1"/>
  </si>
  <si>
    <t>(℃)</t>
    <phoneticPr fontId="1"/>
  </si>
  <si>
    <t>材料投入方法</t>
    <rPh sb="0" eb="2">
      <t>ザイリョウ</t>
    </rPh>
    <rPh sb="2" eb="4">
      <t>トウニュウ</t>
    </rPh>
    <rPh sb="4" eb="6">
      <t>ホウホウ</t>
    </rPh>
    <phoneticPr fontId="1"/>
  </si>
  <si>
    <t>造型設備/方法</t>
    <rPh sb="0" eb="2">
      <t>ゾウケイ</t>
    </rPh>
    <rPh sb="2" eb="4">
      <t>セツビ</t>
    </rPh>
    <rPh sb="5" eb="7">
      <t>ホウホウ</t>
    </rPh>
    <phoneticPr fontId="1"/>
  </si>
  <si>
    <t>造型設備</t>
    <rPh sb="0" eb="2">
      <t>ゾウケイ</t>
    </rPh>
    <rPh sb="2" eb="4">
      <t>セツビ</t>
    </rPh>
    <phoneticPr fontId="1"/>
  </si>
  <si>
    <t>リフマグ</t>
    <phoneticPr fontId="1"/>
  </si>
  <si>
    <t>材料供給台車</t>
    <rPh sb="0" eb="2">
      <t>ザイリョウ</t>
    </rPh>
    <rPh sb="2" eb="4">
      <t>キョウキュウ</t>
    </rPh>
    <rPh sb="4" eb="6">
      <t>ダイシャ</t>
    </rPh>
    <phoneticPr fontId="1"/>
  </si>
  <si>
    <t>自動造型機</t>
    <rPh sb="0" eb="2">
      <t>ジドウ</t>
    </rPh>
    <rPh sb="2" eb="4">
      <t>ゾウケイ</t>
    </rPh>
    <rPh sb="4" eb="5">
      <t>キ</t>
    </rPh>
    <phoneticPr fontId="1"/>
  </si>
  <si>
    <t>造型枠数</t>
    <rPh sb="0" eb="2">
      <t>ゾウケイ</t>
    </rPh>
    <rPh sb="2" eb="3">
      <t>ワク</t>
    </rPh>
    <rPh sb="3" eb="4">
      <t>スウ</t>
    </rPh>
    <phoneticPr fontId="1"/>
  </si>
  <si>
    <t>手込め（小物：～○○㎏/枠）</t>
    <rPh sb="0" eb="1">
      <t>テ</t>
    </rPh>
    <rPh sb="1" eb="2">
      <t>コ</t>
    </rPh>
    <rPh sb="4" eb="6">
      <t>コモノ</t>
    </rPh>
    <rPh sb="12" eb="13">
      <t>ワク</t>
    </rPh>
    <phoneticPr fontId="1"/>
  </si>
  <si>
    <t>手込め（大型品：○○㎏/枠以上）</t>
    <rPh sb="0" eb="1">
      <t>テ</t>
    </rPh>
    <rPh sb="1" eb="2">
      <t>コ</t>
    </rPh>
    <rPh sb="4" eb="6">
      <t>オオガタ</t>
    </rPh>
    <rPh sb="6" eb="7">
      <t>ヒン</t>
    </rPh>
    <rPh sb="12" eb="13">
      <t>ワク</t>
    </rPh>
    <rPh sb="13" eb="15">
      <t>イジョウ</t>
    </rPh>
    <phoneticPr fontId="1"/>
  </si>
  <si>
    <t>枠/日</t>
    <rPh sb="0" eb="1">
      <t>ワク</t>
    </rPh>
    <rPh sb="2" eb="3">
      <t>ニチ</t>
    </rPh>
    <phoneticPr fontId="1"/>
  </si>
  <si>
    <t>予熱装置有無</t>
    <rPh sb="0" eb="2">
      <t>ヨネツ</t>
    </rPh>
    <rPh sb="2" eb="4">
      <t>ソウチ</t>
    </rPh>
    <rPh sb="4" eb="6">
      <t>ウム</t>
    </rPh>
    <phoneticPr fontId="1"/>
  </si>
  <si>
    <t>有</t>
    <rPh sb="0" eb="1">
      <t>ア</t>
    </rPh>
    <phoneticPr fontId="1"/>
  </si>
  <si>
    <t>(有の場合のみ)</t>
    <rPh sb="1" eb="2">
      <t>アリ</t>
    </rPh>
    <rPh sb="3" eb="5">
      <t>バアイ</t>
    </rPh>
    <phoneticPr fontId="1"/>
  </si>
  <si>
    <t>2021年度</t>
    <rPh sb="4" eb="6">
      <t>ネンド</t>
    </rPh>
    <phoneticPr fontId="1"/>
  </si>
  <si>
    <r>
      <t>事業所単位で</t>
    </r>
    <r>
      <rPr>
        <b/>
        <sz val="10"/>
        <color rgb="FFFF0000"/>
        <rFont val="游ゴシック"/>
        <family val="3"/>
        <charset val="128"/>
        <scheme val="minor"/>
      </rPr>
      <t>2021年度のエネルギー使用量を赤枠内に記入</t>
    </r>
    <r>
      <rPr>
        <sz val="10"/>
        <color theme="1"/>
        <rFont val="游ゴシック"/>
        <family val="3"/>
        <charset val="128"/>
        <scheme val="minor"/>
      </rPr>
      <t>してください。*）2019,2020年度は社内比較などにご活用ください。</t>
    </r>
    <rPh sb="0" eb="3">
      <t>ジギョウショ</t>
    </rPh>
    <rPh sb="3" eb="5">
      <t>タンイ</t>
    </rPh>
    <rPh sb="10" eb="12">
      <t>ネンド</t>
    </rPh>
    <rPh sb="18" eb="21">
      <t>シヨウリョウ</t>
    </rPh>
    <rPh sb="22" eb="23">
      <t>アカ</t>
    </rPh>
    <rPh sb="23" eb="25">
      <t>ワクナイ</t>
    </rPh>
    <rPh sb="26" eb="28">
      <t>キニュウ</t>
    </rPh>
    <rPh sb="46" eb="48">
      <t>ネンド</t>
    </rPh>
    <rPh sb="49" eb="51">
      <t>シャナイ</t>
    </rPh>
    <rPh sb="51" eb="53">
      <t>ヒカク</t>
    </rPh>
    <rPh sb="57" eb="59">
      <t>カツヨウ</t>
    </rPh>
    <phoneticPr fontId="1"/>
  </si>
  <si>
    <t>↓</t>
    <phoneticPr fontId="1"/>
  </si>
  <si>
    <t>本年度追加欄：数値を入れると自動計算されます。ご活用下さい</t>
    <rPh sb="0" eb="3">
      <t>ホンネンド</t>
    </rPh>
    <rPh sb="3" eb="5">
      <t>ツイカ</t>
    </rPh>
    <rPh sb="5" eb="6">
      <t>ラン</t>
    </rPh>
    <rPh sb="7" eb="9">
      <t>スウチ</t>
    </rPh>
    <rPh sb="10" eb="11">
      <t>イ</t>
    </rPh>
    <rPh sb="14" eb="16">
      <t>ジドウ</t>
    </rPh>
    <rPh sb="16" eb="18">
      <t>ケイサン</t>
    </rPh>
    <rPh sb="24" eb="26">
      <t>カツヨウ</t>
    </rPh>
    <rPh sb="26" eb="27">
      <t>クダ</t>
    </rPh>
    <phoneticPr fontId="1"/>
  </si>
  <si>
    <t>8．記入欄に移動</t>
    <rPh sb="2" eb="4">
      <t>キニュウ</t>
    </rPh>
    <rPh sb="4" eb="5">
      <t>ラン</t>
    </rPh>
    <rPh sb="6" eb="8">
      <t>イドウ</t>
    </rPh>
    <phoneticPr fontId="1"/>
  </si>
  <si>
    <t>　(右のボタンをクリック）</t>
    <rPh sb="2" eb="3">
      <t>ミギ</t>
    </rPh>
    <phoneticPr fontId="1"/>
  </si>
  <si>
    <t>溶解材料</t>
    <rPh sb="0" eb="2">
      <t>ヨウカイ</t>
    </rPh>
    <rPh sb="2" eb="4">
      <t>ザイリョウ</t>
    </rPh>
    <phoneticPr fontId="1"/>
  </si>
  <si>
    <t>コークス比</t>
    <rPh sb="4" eb="5">
      <t>ヒ</t>
    </rPh>
    <phoneticPr fontId="1"/>
  </si>
  <si>
    <t>(％)</t>
    <phoneticPr fontId="1"/>
  </si>
  <si>
    <t>有無を記入</t>
    <rPh sb="0" eb="2">
      <t>ウム</t>
    </rPh>
    <rPh sb="3" eb="5">
      <t>キニュウ</t>
    </rPh>
    <phoneticPr fontId="1"/>
  </si>
  <si>
    <t>キュポラ更新計画</t>
    <rPh sb="4" eb="6">
      <t>コウシン</t>
    </rPh>
    <rPh sb="6" eb="8">
      <t>ケイカク</t>
    </rPh>
    <phoneticPr fontId="1"/>
  </si>
  <si>
    <t>誘導炉への変更計画</t>
    <rPh sb="0" eb="2">
      <t>ユウドウ</t>
    </rPh>
    <rPh sb="2" eb="3">
      <t>ロ</t>
    </rPh>
    <rPh sb="5" eb="7">
      <t>ヘンコウ</t>
    </rPh>
    <rPh sb="7" eb="9">
      <t>ケイカク</t>
    </rPh>
    <phoneticPr fontId="1"/>
  </si>
  <si>
    <r>
      <t>　　</t>
    </r>
    <r>
      <rPr>
        <b/>
        <sz val="11"/>
        <color rgb="FFFF0000"/>
        <rFont val="游ゴシック"/>
        <family val="3"/>
        <charset val="128"/>
        <scheme val="minor"/>
      </rPr>
      <t>*)生産品目が複数あって、エネルギー集計がそれぞれ分別できる場合は別ファイルで記入ください。</t>
    </r>
    <rPh sb="4" eb="6">
      <t>セイサン</t>
    </rPh>
    <rPh sb="6" eb="8">
      <t>ヒンモク</t>
    </rPh>
    <rPh sb="9" eb="11">
      <t>フクスウ</t>
    </rPh>
    <rPh sb="20" eb="22">
      <t>シュウケイ</t>
    </rPh>
    <rPh sb="27" eb="29">
      <t>ブンベツ</t>
    </rPh>
    <rPh sb="32" eb="34">
      <t>バアイ</t>
    </rPh>
    <rPh sb="35" eb="36">
      <t>ベツ</t>
    </rPh>
    <rPh sb="41" eb="43">
      <t>キニュウ</t>
    </rPh>
    <phoneticPr fontId="1"/>
  </si>
  <si>
    <t>誘導炉(高周波・1kHz以上)</t>
    <rPh sb="0" eb="2">
      <t>ユウドウ</t>
    </rPh>
    <rPh sb="2" eb="3">
      <t>ロ</t>
    </rPh>
    <rPh sb="4" eb="7">
      <t>コウシュウハ</t>
    </rPh>
    <rPh sb="12" eb="14">
      <t>イジョウ</t>
    </rPh>
    <phoneticPr fontId="1"/>
  </si>
  <si>
    <t>誘導炉(低周波・50/60kHz)</t>
    <rPh sb="0" eb="2">
      <t>ユウドウ</t>
    </rPh>
    <rPh sb="2" eb="3">
      <t>ロ</t>
    </rPh>
    <rPh sb="4" eb="5">
      <t>テイ</t>
    </rPh>
    <rPh sb="5" eb="7">
      <t>シュウハ</t>
    </rPh>
    <phoneticPr fontId="1"/>
  </si>
  <si>
    <t>材料予熱装置</t>
    <rPh sb="0" eb="2">
      <t>ザイリョウ</t>
    </rPh>
    <rPh sb="2" eb="4">
      <t>ヨネツ</t>
    </rPh>
    <rPh sb="4" eb="6">
      <t>ソウチ</t>
    </rPh>
    <phoneticPr fontId="1"/>
  </si>
  <si>
    <t>材料予熱装置有無</t>
    <rPh sb="0" eb="2">
      <t>ザイリョウ</t>
    </rPh>
    <rPh sb="2" eb="4">
      <t>ヨネツ</t>
    </rPh>
    <rPh sb="4" eb="6">
      <t>ソウチ</t>
    </rPh>
    <rPh sb="6" eb="8">
      <t>ウム</t>
    </rPh>
    <phoneticPr fontId="1"/>
  </si>
  <si>
    <t>真空溶解炉／雰囲気溶解炉(*精密鋳造用）</t>
    <rPh sb="0" eb="2">
      <t>シンクウ</t>
    </rPh>
    <rPh sb="2" eb="4">
      <t>ヨウカイ</t>
    </rPh>
    <rPh sb="4" eb="5">
      <t>ロ</t>
    </rPh>
    <rPh sb="6" eb="9">
      <t>フンイキ</t>
    </rPh>
    <rPh sb="9" eb="11">
      <t>ヨウカイ</t>
    </rPh>
    <rPh sb="11" eb="12">
      <t>ロ</t>
    </rPh>
    <rPh sb="14" eb="16">
      <t>セイミツ</t>
    </rPh>
    <rPh sb="16" eb="19">
      <t>チュウゾウヨウ</t>
    </rPh>
    <phoneticPr fontId="1"/>
  </si>
  <si>
    <r>
      <t>→　精密鋳造でガス炉使用の場合「アルミ用溶解炉」欄に記入ください　</t>
    </r>
    <r>
      <rPr>
        <sz val="11"/>
        <color rgb="FFFF0000"/>
        <rFont val="游ゴシック"/>
        <family val="3"/>
        <charset val="128"/>
      </rPr>
      <t>→</t>
    </r>
    <rPh sb="2" eb="4">
      <t>セイミツ</t>
    </rPh>
    <rPh sb="4" eb="6">
      <t>チュウゾウ</t>
    </rPh>
    <rPh sb="9" eb="10">
      <t>ロ</t>
    </rPh>
    <rPh sb="10" eb="12">
      <t>シヨウ</t>
    </rPh>
    <rPh sb="13" eb="15">
      <t>バアイ</t>
    </rPh>
    <rPh sb="19" eb="20">
      <t>ヨウ</t>
    </rPh>
    <rPh sb="20" eb="22">
      <t>ヨウカイ</t>
    </rPh>
    <rPh sb="22" eb="23">
      <t>ロ</t>
    </rPh>
    <rPh sb="24" eb="25">
      <t>ラン</t>
    </rPh>
    <rPh sb="26" eb="28">
      <t>キニュウ</t>
    </rPh>
    <phoneticPr fontId="1"/>
  </si>
  <si>
    <t>るつぼ型連続溶解炉</t>
    <rPh sb="3" eb="4">
      <t>ガタ</t>
    </rPh>
    <rPh sb="4" eb="6">
      <t>レンゾク</t>
    </rPh>
    <rPh sb="6" eb="8">
      <t>ヨウカイ</t>
    </rPh>
    <rPh sb="8" eb="9">
      <t>ロ</t>
    </rPh>
    <phoneticPr fontId="1"/>
  </si>
  <si>
    <t>設備稼働時間</t>
    <rPh sb="0" eb="2">
      <t>セツビ</t>
    </rPh>
    <rPh sb="2" eb="4">
      <t>カドウ</t>
    </rPh>
    <rPh sb="4" eb="6">
      <t>ジカン</t>
    </rPh>
    <phoneticPr fontId="1"/>
  </si>
  <si>
    <t>h/月</t>
    <rPh sb="2" eb="3">
      <t>ツキ</t>
    </rPh>
    <phoneticPr fontId="1"/>
  </si>
  <si>
    <r>
      <t xml:space="preserve">その他コメント
 設備使用年数など
</t>
    </r>
    <r>
      <rPr>
        <sz val="8"/>
        <color theme="1"/>
        <rFont val="游ゴシック"/>
        <family val="3"/>
        <charset val="128"/>
        <scheme val="minor"/>
      </rPr>
      <t>( 例えば新旧設備比較等）</t>
    </r>
    <rPh sb="2" eb="3">
      <t>タ</t>
    </rPh>
    <rPh sb="9" eb="11">
      <t>セツビ</t>
    </rPh>
    <rPh sb="11" eb="13">
      <t>シヨウ</t>
    </rPh>
    <rPh sb="13" eb="15">
      <t>ネンスウ</t>
    </rPh>
    <rPh sb="20" eb="21">
      <t>タト</t>
    </rPh>
    <rPh sb="23" eb="25">
      <t>シンキュウ</t>
    </rPh>
    <rPh sb="25" eb="27">
      <t>セツビ</t>
    </rPh>
    <rPh sb="27" eb="29">
      <t>ヒカク</t>
    </rPh>
    <rPh sb="29" eb="30">
      <t>トウ</t>
    </rPh>
    <phoneticPr fontId="1"/>
  </si>
  <si>
    <t>可炭率</t>
    <rPh sb="0" eb="1">
      <t>カ</t>
    </rPh>
    <rPh sb="1" eb="2">
      <t>スミ</t>
    </rPh>
    <rPh sb="2" eb="3">
      <t>リツ</t>
    </rPh>
    <phoneticPr fontId="1"/>
  </si>
  <si>
    <t>Tier1/2</t>
    <phoneticPr fontId="1"/>
  </si>
  <si>
    <t>投入時と出湯時のC分</t>
    <rPh sb="0" eb="2">
      <t>トウニュウ</t>
    </rPh>
    <rPh sb="2" eb="3">
      <t>ジ</t>
    </rPh>
    <rPh sb="4" eb="6">
      <t>シュットウ</t>
    </rPh>
    <rPh sb="6" eb="7">
      <t>ジ</t>
    </rPh>
    <rPh sb="9" eb="10">
      <t>ブン</t>
    </rPh>
    <phoneticPr fontId="1"/>
  </si>
  <si>
    <t>稼働時間</t>
    <rPh sb="0" eb="2">
      <t>カドウ</t>
    </rPh>
    <rPh sb="2" eb="4">
      <t>ジカン</t>
    </rPh>
    <phoneticPr fontId="1"/>
  </si>
  <si>
    <t>種類・比率(％)</t>
    <rPh sb="0" eb="2">
      <t>シュルイ</t>
    </rPh>
    <rPh sb="3" eb="5">
      <t>ヒリツ</t>
    </rPh>
    <phoneticPr fontId="1"/>
  </si>
  <si>
    <t>自動計算</t>
    <rPh sb="0" eb="2">
      <t>ジドウ</t>
    </rPh>
    <rPh sb="2" eb="4">
      <t>ケイサン</t>
    </rPh>
    <phoneticPr fontId="1"/>
  </si>
  <si>
    <t>*)安定操業時平均を記入</t>
    <rPh sb="2" eb="4">
      <t>アンテイ</t>
    </rPh>
    <rPh sb="4" eb="6">
      <t>ソウギョウ</t>
    </rPh>
    <rPh sb="6" eb="7">
      <t>ジ</t>
    </rPh>
    <rPh sb="7" eb="9">
      <t>ヘイキン</t>
    </rPh>
    <rPh sb="10" eb="12">
      <t>キニュウ</t>
    </rPh>
    <phoneticPr fontId="1"/>
  </si>
  <si>
    <t>合計モータ出力</t>
    <rPh sb="0" eb="2">
      <t>ゴウケイ</t>
    </rPh>
    <rPh sb="5" eb="7">
      <t>シュツリョク</t>
    </rPh>
    <phoneticPr fontId="1"/>
  </si>
  <si>
    <t>その他付帯設備</t>
    <rPh sb="2" eb="3">
      <t>タ</t>
    </rPh>
    <rPh sb="3" eb="5">
      <t>フタイ</t>
    </rPh>
    <rPh sb="5" eb="7">
      <t>セツビ</t>
    </rPh>
    <phoneticPr fontId="1"/>
  </si>
  <si>
    <t>　有の場合消費電力</t>
    <rPh sb="1" eb="2">
      <t>アリ</t>
    </rPh>
    <rPh sb="3" eb="5">
      <t>バアイ</t>
    </rPh>
    <rPh sb="5" eb="7">
      <t>ショウヒ</t>
    </rPh>
    <rPh sb="7" eb="9">
      <t>デンリョク</t>
    </rPh>
    <phoneticPr fontId="1"/>
  </si>
  <si>
    <t>自由に記入</t>
    <rPh sb="0" eb="2">
      <t>ジユウ</t>
    </rPh>
    <rPh sb="3" eb="5">
      <t>キニュウ</t>
    </rPh>
    <phoneticPr fontId="1"/>
  </si>
  <si>
    <t>*)出力が大きいものから一つ</t>
    <rPh sb="2" eb="4">
      <t>シュツリョク</t>
    </rPh>
    <rPh sb="5" eb="6">
      <t>オオ</t>
    </rPh>
    <rPh sb="12" eb="13">
      <t>ヒト</t>
    </rPh>
    <phoneticPr fontId="1"/>
  </si>
  <si>
    <t>年間使用電気量</t>
    <rPh sb="0" eb="2">
      <t>ネンカン</t>
    </rPh>
    <rPh sb="2" eb="4">
      <t>シヨウ</t>
    </rPh>
    <rPh sb="4" eb="6">
      <t>デンキ</t>
    </rPh>
    <rPh sb="6" eb="7">
      <t>リョウ</t>
    </rPh>
    <phoneticPr fontId="1"/>
  </si>
  <si>
    <t>材料２(鉄源)</t>
    <rPh sb="0" eb="2">
      <t>ザイリョウ</t>
    </rPh>
    <rPh sb="4" eb="6">
      <t>テツゲン</t>
    </rPh>
    <phoneticPr fontId="1"/>
  </si>
  <si>
    <t>材料１(鉄源)</t>
    <rPh sb="0" eb="2">
      <t>ザイリョウ</t>
    </rPh>
    <rPh sb="4" eb="5">
      <t>テツ</t>
    </rPh>
    <rPh sb="5" eb="6">
      <t>ゲン</t>
    </rPh>
    <phoneticPr fontId="1"/>
  </si>
  <si>
    <t>材料３(コークス）</t>
    <rPh sb="0" eb="2">
      <t>ザイリョウ</t>
    </rPh>
    <phoneticPr fontId="1"/>
  </si>
  <si>
    <t>材料４(コークス）</t>
    <rPh sb="0" eb="2">
      <t>ザイリョウ</t>
    </rPh>
    <phoneticPr fontId="1"/>
  </si>
  <si>
    <t>材料５(その他)</t>
    <rPh sb="0" eb="2">
      <t>ザイリョウ</t>
    </rPh>
    <rPh sb="6" eb="7">
      <t>タ</t>
    </rPh>
    <phoneticPr fontId="1"/>
  </si>
  <si>
    <t>データ分析に使用</t>
    <rPh sb="3" eb="5">
      <t>ブンセキ</t>
    </rPh>
    <rPh sb="6" eb="8">
      <t>シヨウ</t>
    </rPh>
    <phoneticPr fontId="1"/>
  </si>
  <si>
    <r>
      <t>*)安定操業時平均を記入、</t>
    </r>
    <r>
      <rPr>
        <sz val="11"/>
        <rFont val="游ゴシック"/>
        <family val="3"/>
        <charset val="128"/>
        <scheme val="minor"/>
      </rPr>
      <t>データ分析用</t>
    </r>
    <rPh sb="2" eb="4">
      <t>アンテイ</t>
    </rPh>
    <rPh sb="4" eb="6">
      <t>ソウギョウ</t>
    </rPh>
    <rPh sb="6" eb="7">
      <t>ジ</t>
    </rPh>
    <rPh sb="7" eb="9">
      <t>ヘイキン</t>
    </rPh>
    <rPh sb="10" eb="12">
      <t>キニュウ</t>
    </rPh>
    <rPh sb="16" eb="19">
      <t>ブンセキヨウ</t>
    </rPh>
    <phoneticPr fontId="1"/>
  </si>
  <si>
    <r>
      <t>(</t>
    </r>
    <r>
      <rPr>
        <sz val="11"/>
        <color rgb="FFFF0000"/>
        <rFont val="游ゴシック"/>
        <family val="3"/>
        <charset val="128"/>
        <scheme val="minor"/>
      </rPr>
      <t>千</t>
    </r>
    <r>
      <rPr>
        <sz val="11"/>
        <color theme="1"/>
        <rFont val="游ゴシック"/>
        <family val="2"/>
        <charset val="128"/>
        <scheme val="minor"/>
      </rPr>
      <t>kWh/年)</t>
    </r>
    <rPh sb="1" eb="2">
      <t>セン</t>
    </rPh>
    <rPh sb="6" eb="7">
      <t>ネン</t>
    </rPh>
    <phoneticPr fontId="1"/>
  </si>
  <si>
    <t>電力原単位</t>
    <rPh sb="0" eb="2">
      <t>デンリョク</t>
    </rPh>
    <rPh sb="2" eb="5">
      <t>ゲンタンイ</t>
    </rPh>
    <phoneticPr fontId="1"/>
  </si>
  <si>
    <t>付帯設備合計</t>
    <rPh sb="0" eb="2">
      <t>フタイ</t>
    </rPh>
    <rPh sb="2" eb="4">
      <t>セツビ</t>
    </rPh>
    <rPh sb="4" eb="6">
      <t>ゴウケイ</t>
    </rPh>
    <phoneticPr fontId="1"/>
  </si>
  <si>
    <t>付帯設備稼働時間</t>
    <rPh sb="0" eb="2">
      <t>フタイ</t>
    </rPh>
    <rPh sb="2" eb="4">
      <t>セツビ</t>
    </rPh>
    <rPh sb="4" eb="6">
      <t>カドウ</t>
    </rPh>
    <rPh sb="6" eb="8">
      <t>ジカン</t>
    </rPh>
    <phoneticPr fontId="1"/>
  </si>
  <si>
    <t>付帯設備電力量</t>
    <rPh sb="0" eb="2">
      <t>フタイ</t>
    </rPh>
    <rPh sb="2" eb="4">
      <t>セツビ</t>
    </rPh>
    <rPh sb="4" eb="6">
      <t>デンリョク</t>
    </rPh>
    <rPh sb="6" eb="7">
      <t>リョウ</t>
    </rPh>
    <phoneticPr fontId="1"/>
  </si>
  <si>
    <t>入力不要：設備稼働時間と同じとみなす</t>
    <rPh sb="0" eb="2">
      <t>ニュウリョク</t>
    </rPh>
    <rPh sb="2" eb="4">
      <t>フヨウ</t>
    </rPh>
    <rPh sb="5" eb="7">
      <t>セツビ</t>
    </rPh>
    <rPh sb="7" eb="9">
      <t>カドウ</t>
    </rPh>
    <rPh sb="9" eb="11">
      <t>ジカン</t>
    </rPh>
    <rPh sb="12" eb="13">
      <t>オナ</t>
    </rPh>
    <phoneticPr fontId="1"/>
  </si>
  <si>
    <t>吸炭量
(投入C％－出湯C％)</t>
    <rPh sb="0" eb="1">
      <t>キュウ</t>
    </rPh>
    <rPh sb="1" eb="2">
      <t>スミ</t>
    </rPh>
    <rPh sb="2" eb="3">
      <t>リョウ</t>
    </rPh>
    <rPh sb="5" eb="7">
      <t>トウニュウ</t>
    </rPh>
    <rPh sb="10" eb="12">
      <t>シュットウ</t>
    </rPh>
    <phoneticPr fontId="1"/>
  </si>
  <si>
    <t>＊)キュポラ台数の将来予測</t>
    <rPh sb="6" eb="8">
      <t>ダイスウ</t>
    </rPh>
    <rPh sb="9" eb="11">
      <t>ショウライ</t>
    </rPh>
    <rPh sb="11" eb="13">
      <t>ヨソク</t>
    </rPh>
    <phoneticPr fontId="1"/>
  </si>
  <si>
    <t>年間総電気使用量</t>
    <rPh sb="0" eb="2">
      <t>ネンカン</t>
    </rPh>
    <rPh sb="2" eb="3">
      <t>ソウ</t>
    </rPh>
    <rPh sb="3" eb="5">
      <t>デンキ</t>
    </rPh>
    <rPh sb="5" eb="7">
      <t>シヨウ</t>
    </rPh>
    <rPh sb="7" eb="8">
      <t>リョウ</t>
    </rPh>
    <phoneticPr fontId="1"/>
  </si>
  <si>
    <t>年間CO2排出量</t>
    <rPh sb="0" eb="2">
      <t>ネンカン</t>
    </rPh>
    <rPh sb="5" eb="7">
      <t>ハイシュツ</t>
    </rPh>
    <rPh sb="7" eb="8">
      <t>リョウ</t>
    </rPh>
    <phoneticPr fontId="1"/>
  </si>
  <si>
    <t>年間エネ使用量
(原油換算）</t>
    <rPh sb="0" eb="2">
      <t>ネンカン</t>
    </rPh>
    <rPh sb="4" eb="6">
      <t>シヨウ</t>
    </rPh>
    <rPh sb="6" eb="7">
      <t>リョウ</t>
    </rPh>
    <rPh sb="9" eb="11">
      <t>ゲンユ</t>
    </rPh>
    <rPh sb="11" eb="13">
      <t>カンサン</t>
    </rPh>
    <phoneticPr fontId="1"/>
  </si>
  <si>
    <r>
      <t>(t-</t>
    </r>
    <r>
      <rPr>
        <sz val="11"/>
        <rFont val="游ゴシック"/>
        <family val="3"/>
        <charset val="128"/>
        <scheme val="minor"/>
      </rPr>
      <t>CO</t>
    </r>
    <r>
      <rPr>
        <vertAlign val="subscript"/>
        <sz val="11"/>
        <rFont val="游ゴシック"/>
        <family val="3"/>
        <charset val="128"/>
        <scheme val="minor"/>
      </rPr>
      <t>2</t>
    </r>
    <r>
      <rPr>
        <sz val="11"/>
        <color theme="1"/>
        <rFont val="游ゴシック"/>
        <family val="2"/>
        <charset val="128"/>
        <scheme val="minor"/>
      </rPr>
      <t>/溶解t)</t>
    </r>
    <rPh sb="7" eb="9">
      <t>ヨウカイ</t>
    </rPh>
    <phoneticPr fontId="1"/>
  </si>
  <si>
    <r>
      <t>(</t>
    </r>
    <r>
      <rPr>
        <sz val="11"/>
        <rFont val="游ゴシック"/>
        <family val="3"/>
        <charset val="128"/>
        <scheme val="minor"/>
      </rPr>
      <t>t-CO2</t>
    </r>
    <r>
      <rPr>
        <sz val="11"/>
        <color theme="1"/>
        <rFont val="游ゴシック"/>
        <family val="2"/>
        <charset val="128"/>
        <scheme val="minor"/>
      </rPr>
      <t>/溶解t)</t>
    </r>
    <rPh sb="7" eb="9">
      <t>ヨウカイ</t>
    </rPh>
    <phoneticPr fontId="1"/>
  </si>
  <si>
    <t>自動計算:コークス分+上記使用電気量</t>
    <rPh sb="0" eb="2">
      <t>ジドウ</t>
    </rPh>
    <rPh sb="2" eb="4">
      <t>ケイサン</t>
    </rPh>
    <rPh sb="9" eb="10">
      <t>ブン</t>
    </rPh>
    <rPh sb="11" eb="13">
      <t>ジョウキ</t>
    </rPh>
    <rPh sb="13" eb="15">
      <t>シヨウ</t>
    </rPh>
    <rPh sb="15" eb="17">
      <t>デンキ</t>
    </rPh>
    <rPh sb="17" eb="18">
      <t>リョウ</t>
    </rPh>
    <phoneticPr fontId="1"/>
  </si>
  <si>
    <t>溶解炉本体電力量</t>
    <rPh sb="0" eb="2">
      <t>ヨウカイ</t>
    </rPh>
    <rPh sb="2" eb="3">
      <t>ロ</t>
    </rPh>
    <rPh sb="3" eb="5">
      <t>ホンタイ</t>
    </rPh>
    <rPh sb="5" eb="7">
      <t>デンリョク</t>
    </rPh>
    <rPh sb="7" eb="8">
      <t>リョウ</t>
    </rPh>
    <phoneticPr fontId="1"/>
  </si>
  <si>
    <t>使用電力量合計</t>
    <rPh sb="0" eb="2">
      <t>シヨウ</t>
    </rPh>
    <rPh sb="2" eb="4">
      <t>デンリョク</t>
    </rPh>
    <rPh sb="4" eb="5">
      <t>リョウ</t>
    </rPh>
    <rPh sb="5" eb="7">
      <t>ゴウケイ</t>
    </rPh>
    <phoneticPr fontId="1"/>
  </si>
  <si>
    <t>溶解炉本体ガス使用量</t>
    <rPh sb="0" eb="2">
      <t>ヨウカイ</t>
    </rPh>
    <rPh sb="2" eb="3">
      <t>ロ</t>
    </rPh>
    <rPh sb="3" eb="5">
      <t>ホンタイ</t>
    </rPh>
    <rPh sb="7" eb="10">
      <t>シヨウリョウ</t>
    </rPh>
    <phoneticPr fontId="1"/>
  </si>
  <si>
    <t>ガス使用量</t>
    <rPh sb="2" eb="5">
      <t>シヨウリョウ</t>
    </rPh>
    <phoneticPr fontId="1"/>
  </si>
  <si>
    <r>
      <t>m</t>
    </r>
    <r>
      <rPr>
        <vertAlign val="superscript"/>
        <sz val="11"/>
        <color theme="1"/>
        <rFont val="游ゴシック"/>
        <family val="3"/>
        <charset val="128"/>
        <scheme val="minor"/>
      </rPr>
      <t>3</t>
    </r>
    <r>
      <rPr>
        <sz val="11"/>
        <color theme="1"/>
        <rFont val="游ゴシック"/>
        <family val="2"/>
        <charset val="128"/>
        <scheme val="minor"/>
      </rPr>
      <t>/h</t>
    </r>
    <phoneticPr fontId="1"/>
  </si>
  <si>
    <r>
      <rPr>
        <sz val="11"/>
        <color rgb="FFFF0000"/>
        <rFont val="游ゴシック"/>
        <family val="3"/>
        <charset val="128"/>
        <scheme val="minor"/>
      </rPr>
      <t>千</t>
    </r>
    <r>
      <rPr>
        <sz val="11"/>
        <color theme="1"/>
        <rFont val="游ゴシック"/>
        <family val="2"/>
        <charset val="128"/>
        <scheme val="minor"/>
      </rPr>
      <t>m</t>
    </r>
    <r>
      <rPr>
        <vertAlign val="superscript"/>
        <sz val="11"/>
        <color theme="1"/>
        <rFont val="游ゴシック"/>
        <family val="3"/>
        <charset val="128"/>
        <scheme val="minor"/>
      </rPr>
      <t>3</t>
    </r>
    <r>
      <rPr>
        <sz val="11"/>
        <color theme="1"/>
        <rFont val="游ゴシック"/>
        <family val="2"/>
        <charset val="128"/>
        <scheme val="minor"/>
      </rPr>
      <t>/年</t>
    </r>
    <rPh sb="0" eb="1">
      <t>セン</t>
    </rPh>
    <rPh sb="4" eb="5">
      <t>ネン</t>
    </rPh>
    <phoneticPr fontId="1"/>
  </si>
  <si>
    <t>単位のみ選択</t>
    <rPh sb="0" eb="2">
      <t>タンイ</t>
    </rPh>
    <rPh sb="4" eb="6">
      <t>センタク</t>
    </rPh>
    <phoneticPr fontId="1"/>
  </si>
  <si>
    <t>原油換算係数</t>
    <rPh sb="0" eb="2">
      <t>ゲンユ</t>
    </rPh>
    <rPh sb="2" eb="4">
      <t>カンサン</t>
    </rPh>
    <rPh sb="4" eb="6">
      <t>ケイスウ</t>
    </rPh>
    <phoneticPr fontId="1"/>
  </si>
  <si>
    <t>（原油換算係数）</t>
    <rPh sb="1" eb="3">
      <t>ゲンユ</t>
    </rPh>
    <rPh sb="3" eb="5">
      <t>カンサン</t>
    </rPh>
    <rPh sb="5" eb="7">
      <t>ケイスウ</t>
    </rPh>
    <phoneticPr fontId="1"/>
  </si>
  <si>
    <t>（CO2排出係数）</t>
    <rPh sb="4" eb="6">
      <t>ハイシュツ</t>
    </rPh>
    <rPh sb="6" eb="8">
      <t>ケイスウ</t>
    </rPh>
    <phoneticPr fontId="1"/>
  </si>
  <si>
    <t>液化石油ガス(ＬＰＧ)</t>
    <phoneticPr fontId="5"/>
  </si>
  <si>
    <t>液化天然ガス（ＬＮＧ）</t>
    <phoneticPr fontId="5"/>
  </si>
  <si>
    <t>CO2換算係数</t>
    <rPh sb="3" eb="5">
      <t>カンサン</t>
    </rPh>
    <rPh sb="5" eb="7">
      <t>ケイスウ</t>
    </rPh>
    <phoneticPr fontId="1"/>
  </si>
  <si>
    <t>種類→プルダウン選択</t>
    <rPh sb="0" eb="2">
      <t>シュルイ</t>
    </rPh>
    <rPh sb="8" eb="10">
      <t>センタク</t>
    </rPh>
    <phoneticPr fontId="1"/>
  </si>
  <si>
    <t>kL/h</t>
    <phoneticPr fontId="1"/>
  </si>
  <si>
    <t>(事務局で入力）</t>
    <rPh sb="1" eb="4">
      <t>ジムキョク</t>
    </rPh>
    <rPh sb="5" eb="7">
      <t>ニュウリョク</t>
    </rPh>
    <phoneticPr fontId="1"/>
  </si>
  <si>
    <r>
      <t>年間CO</t>
    </r>
    <r>
      <rPr>
        <vertAlign val="subscript"/>
        <sz val="11"/>
        <color theme="1"/>
        <rFont val="游ゴシック"/>
        <family val="3"/>
        <charset val="128"/>
        <scheme val="minor"/>
      </rPr>
      <t>2</t>
    </r>
    <r>
      <rPr>
        <sz val="11"/>
        <color theme="1"/>
        <rFont val="游ゴシック"/>
        <family val="2"/>
        <charset val="128"/>
        <scheme val="minor"/>
      </rPr>
      <t>排出量</t>
    </r>
    <rPh sb="0" eb="2">
      <t>ネンカン</t>
    </rPh>
    <rPh sb="5" eb="7">
      <t>ハイシュツ</t>
    </rPh>
    <rPh sb="7" eb="8">
      <t>リョウ</t>
    </rPh>
    <phoneticPr fontId="1"/>
  </si>
  <si>
    <r>
      <t>(t-CO</t>
    </r>
    <r>
      <rPr>
        <b/>
        <vertAlign val="subscript"/>
        <sz val="11"/>
        <color rgb="FFFF0000"/>
        <rFont val="游ゴシック"/>
        <family val="3"/>
        <charset val="128"/>
        <scheme val="minor"/>
      </rPr>
      <t>2</t>
    </r>
    <r>
      <rPr>
        <b/>
        <sz val="11"/>
        <color rgb="FFFF0000"/>
        <rFont val="游ゴシック"/>
        <family val="3"/>
        <charset val="128"/>
        <scheme val="minor"/>
      </rPr>
      <t>/溶解t)</t>
    </r>
    <rPh sb="7" eb="9">
      <t>ヨウカイ</t>
    </rPh>
    <phoneticPr fontId="1"/>
  </si>
  <si>
    <t>協力　  　(公社)  日本鋳造工学会　</t>
    <rPh sb="0" eb="2">
      <t>キョウリョク</t>
    </rPh>
    <rPh sb="7" eb="9">
      <t>コウシャ</t>
    </rPh>
    <rPh sb="12" eb="14">
      <t>ニホン</t>
    </rPh>
    <rPh sb="14" eb="16">
      <t>チュウゾウ</t>
    </rPh>
    <rPh sb="16" eb="18">
      <t>コウガク</t>
    </rPh>
    <rPh sb="18" eb="19">
      <t>カイ</t>
    </rPh>
    <phoneticPr fontId="1"/>
  </si>
  <si>
    <r>
      <t>千ｍ</t>
    </r>
    <r>
      <rPr>
        <vertAlign val="superscript"/>
        <sz val="10"/>
        <color rgb="FFFF0000"/>
        <rFont val="ＭＳ Ｐゴシック"/>
        <family val="3"/>
        <charset val="128"/>
      </rPr>
      <t>３</t>
    </r>
    <r>
      <rPr>
        <sz val="10"/>
        <color rgb="FFFF0000"/>
        <rFont val="ＭＳ Ｐゴシック"/>
        <family val="3"/>
        <charset val="128"/>
      </rPr>
      <t>/月</t>
    </r>
    <phoneticPr fontId="5"/>
  </si>
  <si>
    <t>千kWh/月</t>
    <phoneticPr fontId="1"/>
  </si>
  <si>
    <r>
      <t>単位に注意!　</t>
    </r>
    <r>
      <rPr>
        <sz val="10"/>
        <color rgb="FFFF0000"/>
        <rFont val="ＭＳ Ｐゴシック"/>
        <family val="3"/>
        <charset val="128"/>
      </rPr>
      <t>ｋL</t>
    </r>
    <r>
      <rPr>
        <sz val="10"/>
        <rFont val="ＭＳ Ｐゴシック"/>
        <family val="3"/>
        <charset val="128"/>
      </rPr>
      <t>/月です</t>
    </r>
    <rPh sb="0" eb="2">
      <t>タンイ</t>
    </rPh>
    <rPh sb="3" eb="5">
      <t>チュウイ</t>
    </rPh>
    <rPh sb="10" eb="11">
      <t>ツキ</t>
    </rPh>
    <phoneticPr fontId="1"/>
  </si>
  <si>
    <r>
      <t>単位に注意!　</t>
    </r>
    <r>
      <rPr>
        <sz val="10"/>
        <color rgb="FFFF0000"/>
        <rFont val="ＭＳ Ｐゴシック"/>
        <family val="3"/>
        <charset val="128"/>
      </rPr>
      <t>千</t>
    </r>
    <r>
      <rPr>
        <sz val="10"/>
        <rFont val="ＭＳ Ｐゴシック"/>
        <family val="3"/>
        <charset val="128"/>
      </rPr>
      <t>kWh</t>
    </r>
    <r>
      <rPr>
        <sz val="10"/>
        <color rgb="FFFF0000"/>
        <rFont val="ＭＳ Ｐゴシック"/>
        <family val="3"/>
        <charset val="128"/>
      </rPr>
      <t>/月</t>
    </r>
    <r>
      <rPr>
        <sz val="10"/>
        <rFont val="ＭＳ Ｐゴシック"/>
        <family val="3"/>
        <charset val="128"/>
      </rPr>
      <t>です</t>
    </r>
    <rPh sb="0" eb="2">
      <t>タンイ</t>
    </rPh>
    <rPh sb="3" eb="5">
      <t>チュウイ</t>
    </rPh>
    <phoneticPr fontId="1"/>
  </si>
  <si>
    <r>
      <t>単位に注意!　</t>
    </r>
    <r>
      <rPr>
        <sz val="10"/>
        <color rgb="FFFF0000"/>
        <rFont val="ＭＳ Ｐゴシック"/>
        <family val="3"/>
        <charset val="128"/>
      </rPr>
      <t>千</t>
    </r>
    <r>
      <rPr>
        <sz val="10"/>
        <rFont val="ＭＳ Ｐゴシック"/>
        <family val="3"/>
        <charset val="128"/>
      </rPr>
      <t>ｍ</t>
    </r>
    <r>
      <rPr>
        <vertAlign val="superscript"/>
        <sz val="10"/>
        <rFont val="ＭＳ Ｐゴシック"/>
        <family val="3"/>
        <charset val="128"/>
      </rPr>
      <t>３</t>
    </r>
    <r>
      <rPr>
        <sz val="10"/>
        <color rgb="FFFF0000"/>
        <rFont val="ＭＳ Ｐゴシック"/>
        <family val="3"/>
        <charset val="128"/>
      </rPr>
      <t>/月</t>
    </r>
    <r>
      <rPr>
        <sz val="10"/>
        <rFont val="ＭＳ Ｐゴシック"/>
        <family val="3"/>
        <charset val="128"/>
      </rPr>
      <t>です</t>
    </r>
    <rPh sb="0" eb="2">
      <t>タンイ</t>
    </rPh>
    <rPh sb="3" eb="5">
      <t>チュウイ</t>
    </rPh>
    <phoneticPr fontId="1"/>
  </si>
  <si>
    <t>北陸電力（株）　0.469</t>
  </si>
  <si>
    <t>(%)</t>
    <phoneticPr fontId="1"/>
  </si>
  <si>
    <t>真空溶解炉</t>
    <rPh sb="0" eb="2">
      <t>シンクウ</t>
    </rPh>
    <rPh sb="2" eb="4">
      <t>ヨウカイ</t>
    </rPh>
    <rPh sb="4" eb="5">
      <t>ロ</t>
    </rPh>
    <phoneticPr fontId="1"/>
  </si>
  <si>
    <t>雰囲気溶解炉</t>
    <rPh sb="0" eb="3">
      <t>フンイキ</t>
    </rPh>
    <rPh sb="3" eb="5">
      <t>ヨウカイ</t>
    </rPh>
    <rPh sb="5" eb="6">
      <t>ロ</t>
    </rPh>
    <phoneticPr fontId="1"/>
  </si>
  <si>
    <t>鋳型加熱炉(シェル型用)</t>
    <rPh sb="0" eb="2">
      <t>イガタ</t>
    </rPh>
    <rPh sb="2" eb="5">
      <t>カネツロ</t>
    </rPh>
    <rPh sb="9" eb="10">
      <t>ガタ</t>
    </rPh>
    <rPh sb="10" eb="11">
      <t>ヨウ</t>
    </rPh>
    <phoneticPr fontId="1"/>
  </si>
  <si>
    <t>セラミックスシェル塗布</t>
    <rPh sb="9" eb="11">
      <t>トフ</t>
    </rPh>
    <phoneticPr fontId="1"/>
  </si>
  <si>
    <t>手込め（小物：～50㎏/枠）</t>
    <rPh sb="0" eb="1">
      <t>テ</t>
    </rPh>
    <rPh sb="1" eb="2">
      <t>コ</t>
    </rPh>
    <rPh sb="4" eb="6">
      <t>コモノ</t>
    </rPh>
    <rPh sb="12" eb="13">
      <t>ワク</t>
    </rPh>
    <phoneticPr fontId="1"/>
  </si>
  <si>
    <t>手込め（中/大型品：≧50㎏/枠）</t>
    <rPh sb="0" eb="1">
      <t>テ</t>
    </rPh>
    <rPh sb="1" eb="2">
      <t>コ</t>
    </rPh>
    <rPh sb="4" eb="5">
      <t>チュウ</t>
    </rPh>
    <rPh sb="6" eb="8">
      <t>オオガタ</t>
    </rPh>
    <rPh sb="8" eb="9">
      <t>ヒン</t>
    </rPh>
    <rPh sb="15" eb="16">
      <t>ワク</t>
    </rPh>
    <phoneticPr fontId="1"/>
  </si>
  <si>
    <t>シェル乾燥装置(空調含)</t>
    <rPh sb="3" eb="5">
      <t>カンソウ</t>
    </rPh>
    <rPh sb="5" eb="7">
      <t>ソウチ</t>
    </rPh>
    <rPh sb="8" eb="10">
      <t>クウチョウ</t>
    </rPh>
    <rPh sb="10" eb="11">
      <t>フク</t>
    </rPh>
    <phoneticPr fontId="1"/>
  </si>
  <si>
    <t>空調設備(シェル乾燥以外)</t>
    <rPh sb="0" eb="2">
      <t>クウチョウ</t>
    </rPh>
    <rPh sb="2" eb="4">
      <t>セツビ</t>
    </rPh>
    <rPh sb="8" eb="10">
      <t>カンソウ</t>
    </rPh>
    <rPh sb="10" eb="12">
      <t>イガイ</t>
    </rPh>
    <phoneticPr fontId="1"/>
  </si>
  <si>
    <t>鋳鉄（FCD)</t>
    <rPh sb="0" eb="2">
      <t>チュウテツ</t>
    </rPh>
    <phoneticPr fontId="1"/>
  </si>
  <si>
    <t>鋳鉄（FC)</t>
    <rPh sb="0" eb="2">
      <t>チュウテツ</t>
    </rPh>
    <phoneticPr fontId="1"/>
  </si>
  <si>
    <t>鋳鋼</t>
    <rPh sb="0" eb="2">
      <t>チュウコウ</t>
    </rPh>
    <phoneticPr fontId="1"/>
  </si>
  <si>
    <t>銅合金</t>
    <rPh sb="0" eb="1">
      <t>ドウ</t>
    </rPh>
    <rPh sb="1" eb="3">
      <t>ゴウキン</t>
    </rPh>
    <phoneticPr fontId="1"/>
  </si>
  <si>
    <t>アルミ</t>
    <phoneticPr fontId="1"/>
  </si>
  <si>
    <t>耐熱合金(Ni基など）</t>
    <rPh sb="0" eb="2">
      <t>タイネツ</t>
    </rPh>
    <rPh sb="2" eb="4">
      <t>ゴウキン</t>
    </rPh>
    <rPh sb="7" eb="8">
      <t>キ</t>
    </rPh>
    <phoneticPr fontId="1"/>
  </si>
  <si>
    <t>実際の使用電力量</t>
    <rPh sb="0" eb="2">
      <t>ジッサイ</t>
    </rPh>
    <rPh sb="3" eb="5">
      <t>シヨウ</t>
    </rPh>
    <rPh sb="5" eb="7">
      <t>デンリョク</t>
    </rPh>
    <rPh sb="7" eb="8">
      <t>リョウ</t>
    </rPh>
    <phoneticPr fontId="1"/>
  </si>
  <si>
    <t>*）回答６にて、資源エネルギー庁への定期報告がない方は、赤枠内を記入してください。定期報告有で、年間集計値をお持ちの事業所は、4月に一括入力してください。</t>
    <rPh sb="2" eb="4">
      <t>カイトウ</t>
    </rPh>
    <rPh sb="8" eb="10">
      <t>シゲン</t>
    </rPh>
    <rPh sb="15" eb="16">
      <t>チョウ</t>
    </rPh>
    <rPh sb="18" eb="20">
      <t>テイキ</t>
    </rPh>
    <rPh sb="20" eb="22">
      <t>ホウコク</t>
    </rPh>
    <rPh sb="25" eb="26">
      <t>カタ</t>
    </rPh>
    <rPh sb="28" eb="29">
      <t>アカ</t>
    </rPh>
    <rPh sb="29" eb="31">
      <t>ワクナイ</t>
    </rPh>
    <rPh sb="32" eb="34">
      <t>キニュウ</t>
    </rPh>
    <rPh sb="41" eb="43">
      <t>テイキ</t>
    </rPh>
    <rPh sb="43" eb="45">
      <t>ホウコク</t>
    </rPh>
    <rPh sb="45" eb="46">
      <t>アリ</t>
    </rPh>
    <rPh sb="48" eb="50">
      <t>ネンカン</t>
    </rPh>
    <rPh sb="50" eb="52">
      <t>シュウケイ</t>
    </rPh>
    <rPh sb="52" eb="53">
      <t>チ</t>
    </rPh>
    <rPh sb="55" eb="56">
      <t>モ</t>
    </rPh>
    <rPh sb="58" eb="61">
      <t>ジギョウショ</t>
    </rPh>
    <rPh sb="64" eb="65">
      <t>ガツ</t>
    </rPh>
    <rPh sb="66" eb="68">
      <t>イッカツ</t>
    </rPh>
    <rPh sb="68" eb="70">
      <t>ニュウリョク</t>
    </rPh>
    <phoneticPr fontId="1"/>
  </si>
  <si>
    <t>(kW)</t>
    <phoneticPr fontId="1"/>
  </si>
  <si>
    <t>北海道電力（株）　0.549</t>
    <phoneticPr fontId="5"/>
  </si>
  <si>
    <t>東北電力（株）　0.493</t>
    <phoneticPr fontId="5"/>
  </si>
  <si>
    <t>東京電力パワーグリッド（株）　0.435</t>
    <phoneticPr fontId="5"/>
  </si>
  <si>
    <t>中部電力（株）　0.449</t>
    <phoneticPr fontId="5"/>
  </si>
  <si>
    <t>北陸電力（株）　0.480</t>
    <phoneticPr fontId="5"/>
  </si>
  <si>
    <t>関西電力（株）　0.299</t>
    <phoneticPr fontId="5"/>
  </si>
  <si>
    <t>中国電力（株）　0.534</t>
    <phoneticPr fontId="5"/>
  </si>
  <si>
    <t>四国電力（株）　0.485</t>
    <phoneticPr fontId="5"/>
  </si>
  <si>
    <t>九州電力（株）　0.299</t>
    <phoneticPr fontId="5"/>
  </si>
  <si>
    <t>イ―レックス(株）　0.453</t>
    <phoneticPr fontId="5"/>
  </si>
  <si>
    <t>エネサーブ(株）　0.432</t>
    <phoneticPr fontId="5"/>
  </si>
  <si>
    <t>ダイヤモンドパワー（株）　0.999</t>
    <phoneticPr fontId="5"/>
  </si>
  <si>
    <t>丸紅新電力（株）　0.464</t>
    <phoneticPr fontId="5"/>
  </si>
  <si>
    <t>（株）エネット 　0.405</t>
  </si>
  <si>
    <t>（株）エネット 　0.405</t>
    <phoneticPr fontId="5"/>
  </si>
  <si>
    <t>(株）アイ・グリッド・ソリューションズ　0.531</t>
    <phoneticPr fontId="5"/>
  </si>
  <si>
    <t>代替値　0.441</t>
    <phoneticPr fontId="5"/>
  </si>
  <si>
    <t>テプコカスタマーサービス㈱</t>
    <phoneticPr fontId="1"/>
  </si>
  <si>
    <t>テプコカスタマーサービス(株)</t>
    <phoneticPr fontId="1"/>
  </si>
  <si>
    <t>九電みらいエナジー(株)</t>
  </si>
  <si>
    <t>九電みらいエナジー(株)</t>
    <phoneticPr fontId="1"/>
  </si>
  <si>
    <t>九電みらいエナジー(株)　0.470</t>
    <phoneticPr fontId="1"/>
  </si>
  <si>
    <t>テプコカスタマーサービス㈱　0.575</t>
    <phoneticPr fontId="1"/>
  </si>
  <si>
    <t>ENEOS(株)（旧：JXTGエネルギー(株)）</t>
    <phoneticPr fontId="1"/>
  </si>
  <si>
    <t>ＥＮＥＯＳ(株)</t>
    <phoneticPr fontId="1"/>
  </si>
  <si>
    <t>ENEOS(株)（旧：JXTGエネルギー(株)）　0.406</t>
    <phoneticPr fontId="1"/>
  </si>
  <si>
    <t>東京ガス（株）</t>
    <rPh sb="0" eb="2">
      <t>トウキョウ</t>
    </rPh>
    <rPh sb="5" eb="6">
      <t>カブ</t>
    </rPh>
    <phoneticPr fontId="1"/>
  </si>
  <si>
    <t>東京ガス(株)　0.435</t>
    <rPh sb="0" eb="2">
      <t>トウキョウ</t>
    </rPh>
    <rPh sb="5" eb="6">
      <t>カブ</t>
    </rPh>
    <phoneticPr fontId="1"/>
  </si>
  <si>
    <t>東京電力エナジーパートナー(株)</t>
    <rPh sb="0" eb="2">
      <t>トウキョウ</t>
    </rPh>
    <rPh sb="2" eb="4">
      <t>デンリョク</t>
    </rPh>
    <rPh sb="14" eb="15">
      <t>カブ</t>
    </rPh>
    <phoneticPr fontId="1"/>
  </si>
  <si>
    <t>東京電力エナジーパートナー(株)　0.457</t>
    <phoneticPr fontId="1"/>
  </si>
  <si>
    <t>くこくエネルギー(株)(旧：熊本電力(株))</t>
    <phoneticPr fontId="1"/>
  </si>
  <si>
    <t>くこくエネルギー(株)(旧：熊本電力(株))　0.501</t>
    <phoneticPr fontId="1"/>
  </si>
  <si>
    <t>ＨＴＢエネジー（株）</t>
    <rPh sb="8" eb="9">
      <t>カブ</t>
    </rPh>
    <phoneticPr fontId="1"/>
  </si>
  <si>
    <t>ＨＴＢエネジー（株） 0.230</t>
    <phoneticPr fontId="1"/>
  </si>
  <si>
    <r>
      <t>ガス使用量:</t>
    </r>
    <r>
      <rPr>
        <b/>
        <sz val="11"/>
        <color rgb="FFFF0000"/>
        <rFont val="游ゴシック"/>
        <family val="3"/>
        <charset val="128"/>
        <scheme val="minor"/>
      </rPr>
      <t>必須入力</t>
    </r>
    <rPh sb="2" eb="5">
      <t>シヨウリョウ</t>
    </rPh>
    <rPh sb="4" eb="5">
      <t>リョウ</t>
    </rPh>
    <rPh sb="6" eb="8">
      <t>ヒッス</t>
    </rPh>
    <rPh sb="8" eb="10">
      <t>ニュウリョク</t>
    </rPh>
    <phoneticPr fontId="1"/>
  </si>
  <si>
    <r>
      <t xml:space="preserve">電気使用量(併用時)
</t>
    </r>
    <r>
      <rPr>
        <b/>
        <sz val="12"/>
        <color rgb="FFFF0000"/>
        <rFont val="游ゴシック"/>
        <family val="3"/>
        <charset val="128"/>
        <scheme val="minor"/>
      </rPr>
      <t>実測値は上書き</t>
    </r>
    <rPh sb="0" eb="2">
      <t>デンキ</t>
    </rPh>
    <rPh sb="2" eb="5">
      <t>シヨウリョウ</t>
    </rPh>
    <rPh sb="6" eb="8">
      <t>ヘイヨウ</t>
    </rPh>
    <rPh sb="8" eb="9">
      <t>ジ</t>
    </rPh>
    <rPh sb="11" eb="14">
      <t>ジッソクチ</t>
    </rPh>
    <rPh sb="15" eb="17">
      <t>ウワガ</t>
    </rPh>
    <phoneticPr fontId="1"/>
  </si>
  <si>
    <r>
      <t xml:space="preserve">実際の使用電力量
</t>
    </r>
    <r>
      <rPr>
        <b/>
        <sz val="11"/>
        <color rgb="FFFF0000"/>
        <rFont val="游ゴシック"/>
        <family val="3"/>
        <charset val="128"/>
        <scheme val="minor"/>
      </rPr>
      <t>不明時:定格x0.5</t>
    </r>
    <phoneticPr fontId="1"/>
  </si>
  <si>
    <r>
      <t xml:space="preserve">設備稼働時間
</t>
    </r>
    <r>
      <rPr>
        <b/>
        <sz val="11"/>
        <color rgb="FFFF0000"/>
        <rFont val="游ゴシック"/>
        <family val="3"/>
        <charset val="128"/>
        <scheme val="minor"/>
      </rPr>
      <t>年間稼働時間/12</t>
    </r>
    <rPh sb="0" eb="2">
      <t>セツビ</t>
    </rPh>
    <rPh sb="2" eb="4">
      <t>カドウ</t>
    </rPh>
    <rPh sb="4" eb="6">
      <t>ジカン</t>
    </rPh>
    <rPh sb="7" eb="9">
      <t>ネンカン</t>
    </rPh>
    <rPh sb="9" eb="11">
      <t>カドウ</t>
    </rPh>
    <rPh sb="11" eb="13">
      <t>ジカン</t>
    </rPh>
    <phoneticPr fontId="1"/>
  </si>
  <si>
    <r>
      <rPr>
        <b/>
        <sz val="10"/>
        <color rgb="FFFF0000"/>
        <rFont val="游ゴシック"/>
        <family val="3"/>
        <charset val="128"/>
        <scheme val="minor"/>
      </rPr>
      <t>sheet２(計算用毎月入力)で計算後</t>
    </r>
    <r>
      <rPr>
        <b/>
        <sz val="10"/>
        <color theme="1"/>
        <rFont val="游ゴシック"/>
        <family val="3"/>
        <charset val="128"/>
        <scheme val="minor"/>
      </rPr>
      <t>、</t>
    </r>
    <r>
      <rPr>
        <b/>
        <sz val="10"/>
        <color rgb="FFFF0000"/>
        <rFont val="游ゴシック"/>
        <family val="3"/>
        <charset val="128"/>
        <scheme val="minor"/>
      </rPr>
      <t>質問７へ）*)年間集計データのみお持ちの方は、年間集計値を4月の欄1箇所に入力下さい。</t>
    </r>
    <r>
      <rPr>
        <b/>
        <sz val="10"/>
        <rFont val="游ゴシック"/>
        <family val="3"/>
        <charset val="128"/>
        <scheme val="minor"/>
      </rPr>
      <t>今年も溶解工程調査を行うため。</t>
    </r>
    <rPh sb="7" eb="10">
      <t>ケイサンヨウ</t>
    </rPh>
    <rPh sb="10" eb="12">
      <t>マイツキ</t>
    </rPh>
    <rPh sb="12" eb="14">
      <t>ニュウリョク</t>
    </rPh>
    <rPh sb="16" eb="18">
      <t>ケイサン</t>
    </rPh>
    <rPh sb="18" eb="19">
      <t>ゴ</t>
    </rPh>
    <rPh sb="20" eb="22">
      <t>シツモン</t>
    </rPh>
    <rPh sb="27" eb="29">
      <t>ネンカン</t>
    </rPh>
    <rPh sb="29" eb="31">
      <t>シュウケイ</t>
    </rPh>
    <rPh sb="37" eb="38">
      <t>モ</t>
    </rPh>
    <rPh sb="40" eb="41">
      <t>カタ</t>
    </rPh>
    <rPh sb="43" eb="45">
      <t>ネンカン</t>
    </rPh>
    <rPh sb="45" eb="47">
      <t>シュウケイ</t>
    </rPh>
    <rPh sb="47" eb="48">
      <t>チ</t>
    </rPh>
    <rPh sb="50" eb="51">
      <t>ガツ</t>
    </rPh>
    <rPh sb="52" eb="53">
      <t>ラン</t>
    </rPh>
    <rPh sb="54" eb="56">
      <t>カショ</t>
    </rPh>
    <rPh sb="57" eb="59">
      <t>ニュウリョク</t>
    </rPh>
    <rPh sb="59" eb="60">
      <t>クダ</t>
    </rPh>
    <rPh sb="63" eb="65">
      <t>コトシ</t>
    </rPh>
    <rPh sb="66" eb="68">
      <t>ヨウカイ</t>
    </rPh>
    <rPh sb="68" eb="70">
      <t>コウテイ</t>
    </rPh>
    <rPh sb="70" eb="72">
      <t>チョウサ</t>
    </rPh>
    <rPh sb="73" eb="74">
      <t>オコナ</t>
    </rPh>
    <phoneticPr fontId="1"/>
  </si>
  <si>
    <r>
      <t xml:space="preserve">データ分析の目的で使用します。開示可能な範囲で記入ください。
</t>
    </r>
    <r>
      <rPr>
        <sz val="11"/>
        <color rgb="FFFF0000"/>
        <rFont val="游ゴシック"/>
        <family val="3"/>
        <charset val="128"/>
        <scheme val="minor"/>
      </rPr>
      <t>データ整理に使うため昨年と同じ場合は、
昨年の入力内容を転記(コピペ)下さい。</t>
    </r>
    <rPh sb="3" eb="5">
      <t>ブンセキ</t>
    </rPh>
    <rPh sb="6" eb="8">
      <t>モクテキ</t>
    </rPh>
    <rPh sb="9" eb="11">
      <t>シヨウ</t>
    </rPh>
    <rPh sb="15" eb="17">
      <t>カイジ</t>
    </rPh>
    <rPh sb="17" eb="19">
      <t>カノウ</t>
    </rPh>
    <rPh sb="20" eb="22">
      <t>ハンイ</t>
    </rPh>
    <rPh sb="23" eb="25">
      <t>キニュウ</t>
    </rPh>
    <rPh sb="34" eb="36">
      <t>セイリ</t>
    </rPh>
    <rPh sb="37" eb="38">
      <t>ツカ</t>
    </rPh>
    <phoneticPr fontId="1"/>
  </si>
  <si>
    <t>吸炭割合</t>
    <rPh sb="0" eb="1">
      <t>ス</t>
    </rPh>
    <rPh sb="1" eb="2">
      <t>タン</t>
    </rPh>
    <rPh sb="2" eb="4">
      <t>ワリアイ</t>
    </rPh>
    <phoneticPr fontId="1"/>
  </si>
  <si>
    <t>（％）</t>
    <phoneticPr fontId="1"/>
  </si>
  <si>
    <t>*)溶湯への加炭に寄与した割合を記入してください。</t>
    <rPh sb="2" eb="4">
      <t>ヨウトウ</t>
    </rPh>
    <rPh sb="6" eb="7">
      <t>カ</t>
    </rPh>
    <rPh sb="7" eb="8">
      <t>スミ</t>
    </rPh>
    <rPh sb="9" eb="11">
      <t>キヨ</t>
    </rPh>
    <rPh sb="13" eb="15">
      <t>ワリアイ</t>
    </rPh>
    <rPh sb="16" eb="18">
      <t>キニュウ</t>
    </rPh>
    <phoneticPr fontId="1"/>
  </si>
  <si>
    <t>（t/年）</t>
    <rPh sb="3" eb="4">
      <t>ネン</t>
    </rPh>
    <phoneticPr fontId="1"/>
  </si>
  <si>
    <t>参考:Sheet2（12行）の溶解量入力値</t>
    <rPh sb="0" eb="2">
      <t>サンコウ</t>
    </rPh>
    <rPh sb="12" eb="13">
      <t>ギョウ</t>
    </rPh>
    <rPh sb="15" eb="17">
      <t>ヨウカイ</t>
    </rPh>
    <rPh sb="17" eb="18">
      <t>リョウ</t>
    </rPh>
    <rPh sb="18" eb="21">
      <t>ニュウリョクチ</t>
    </rPh>
    <phoneticPr fontId="1"/>
  </si>
  <si>
    <t>【A】実操業(t/h)</t>
    <rPh sb="3" eb="4">
      <t>ジツ</t>
    </rPh>
    <rPh sb="4" eb="6">
      <t>ソウギョウ</t>
    </rPh>
    <phoneticPr fontId="1"/>
  </si>
  <si>
    <t>【B】 h/月</t>
    <rPh sb="6" eb="7">
      <t>ツキ</t>
    </rPh>
    <phoneticPr fontId="1"/>
  </si>
  <si>
    <t>【A】x【B】 t/年</t>
    <rPh sb="10" eb="11">
      <t>ネン</t>
    </rPh>
    <phoneticPr fontId="1"/>
  </si>
  <si>
    <r>
      <t xml:space="preserve">実溶解量(自動計算）
</t>
    </r>
    <r>
      <rPr>
        <b/>
        <sz val="11"/>
        <color rgb="FFFF0000"/>
        <rFont val="游ゴシック"/>
        <family val="3"/>
        <charset val="128"/>
        <scheme val="minor"/>
      </rPr>
      <t>sheet2と比較→必要により事務局で修正</t>
    </r>
    <rPh sb="0" eb="1">
      <t>ジツ</t>
    </rPh>
    <rPh sb="1" eb="3">
      <t>ヨウカイ</t>
    </rPh>
    <rPh sb="3" eb="4">
      <t>リョウ</t>
    </rPh>
    <rPh sb="5" eb="7">
      <t>ジドウ</t>
    </rPh>
    <rPh sb="7" eb="9">
      <t>ケイサン</t>
    </rPh>
    <rPh sb="18" eb="20">
      <t>ヒカク</t>
    </rPh>
    <rPh sb="21" eb="23">
      <t>ヒツヨウ</t>
    </rPh>
    <rPh sb="26" eb="29">
      <t>ジムキョク</t>
    </rPh>
    <rPh sb="30" eb="32">
      <t>シュウセイ</t>
    </rPh>
    <phoneticPr fontId="1"/>
  </si>
  <si>
    <t>R3  基礎排出係数</t>
    <phoneticPr fontId="5"/>
  </si>
  <si>
    <t>R4 基礎排出係数</t>
    <rPh sb="3" eb="5">
      <t>キソ</t>
    </rPh>
    <rPh sb="5" eb="7">
      <t>ハイシュツ</t>
    </rPh>
    <rPh sb="7" eb="9">
      <t>ケイスウ</t>
    </rPh>
    <phoneticPr fontId="1"/>
  </si>
  <si>
    <t>北海道電力（株）　0.533</t>
    <phoneticPr fontId="1"/>
  </si>
  <si>
    <t>内非化石分</t>
    <rPh sb="0" eb="1">
      <t>ウチ</t>
    </rPh>
    <rPh sb="1" eb="2">
      <t>ヒ</t>
    </rPh>
    <rPh sb="2" eb="4">
      <t>カセキ</t>
    </rPh>
    <rPh sb="4" eb="5">
      <t>ブン</t>
    </rPh>
    <phoneticPr fontId="1"/>
  </si>
  <si>
    <t>ＧＪ/月</t>
    <phoneticPr fontId="1"/>
  </si>
  <si>
    <t>(内非化石分)</t>
    <rPh sb="1" eb="2">
      <t>ウチ</t>
    </rPh>
    <rPh sb="2" eb="3">
      <t>ヒ</t>
    </rPh>
    <rPh sb="3" eb="5">
      <t>カセキ</t>
    </rPh>
    <rPh sb="5" eb="6">
      <t>ブン</t>
    </rPh>
    <phoneticPr fontId="1"/>
  </si>
  <si>
    <t>非化石燃料</t>
    <rPh sb="0" eb="1">
      <t>ヒ</t>
    </rPh>
    <rPh sb="1" eb="3">
      <t>カセキ</t>
    </rPh>
    <rPh sb="3" eb="5">
      <t>ネンリョウ</t>
    </rPh>
    <phoneticPr fontId="1"/>
  </si>
  <si>
    <t>黒液</t>
    <rPh sb="0" eb="2">
      <t>コクエキ</t>
    </rPh>
    <phoneticPr fontId="1"/>
  </si>
  <si>
    <t>木材</t>
    <rPh sb="0" eb="2">
      <t>モクザイ</t>
    </rPh>
    <phoneticPr fontId="1"/>
  </si>
  <si>
    <t>木材廃材</t>
    <rPh sb="0" eb="2">
      <t>モクザイ</t>
    </rPh>
    <rPh sb="2" eb="4">
      <t>ハイザイ</t>
    </rPh>
    <phoneticPr fontId="1"/>
  </si>
  <si>
    <t>バイオエタノール</t>
    <phoneticPr fontId="1"/>
  </si>
  <si>
    <t>ｔ/月</t>
    <rPh sb="2" eb="3">
      <t>ツキ</t>
    </rPh>
    <phoneticPr fontId="1"/>
  </si>
  <si>
    <t>ｋｌ/月</t>
    <phoneticPr fontId="1"/>
  </si>
  <si>
    <t>バイオﾃﾞｨｰｾﾞﾙ</t>
    <phoneticPr fontId="1"/>
  </si>
  <si>
    <t>バイオガス</t>
    <phoneticPr fontId="1"/>
  </si>
  <si>
    <t>その他ﾊﾞｲｵﾏｽ</t>
    <rPh sb="2" eb="3">
      <t>タ</t>
    </rPh>
    <phoneticPr fontId="1"/>
  </si>
  <si>
    <t>RDF</t>
    <phoneticPr fontId="1"/>
  </si>
  <si>
    <t>RPF</t>
    <phoneticPr fontId="1"/>
  </si>
  <si>
    <t>廃タイヤ</t>
    <rPh sb="0" eb="1">
      <t>ハイ</t>
    </rPh>
    <phoneticPr fontId="1"/>
  </si>
  <si>
    <t>廃プラスチック</t>
    <rPh sb="0" eb="1">
      <t>ハイ</t>
    </rPh>
    <phoneticPr fontId="1"/>
  </si>
  <si>
    <t>廃油</t>
    <rPh sb="0" eb="2">
      <t>ハイユ</t>
    </rPh>
    <phoneticPr fontId="1"/>
  </si>
  <si>
    <t>廃棄物ガス</t>
    <rPh sb="0" eb="3">
      <t>ハイキブツ</t>
    </rPh>
    <phoneticPr fontId="1"/>
  </si>
  <si>
    <r>
      <t>千m</t>
    </r>
    <r>
      <rPr>
        <vertAlign val="superscript"/>
        <sz val="10"/>
        <rFont val="ＭＳ Ｐゴシック"/>
        <family val="3"/>
        <charset val="128"/>
      </rPr>
      <t>3</t>
    </r>
    <r>
      <rPr>
        <sz val="10"/>
        <rFont val="ＭＳ Ｐゴシック"/>
        <family val="3"/>
        <charset val="128"/>
      </rPr>
      <t>/月</t>
    </r>
    <rPh sb="0" eb="1">
      <t>セン</t>
    </rPh>
    <phoneticPr fontId="1"/>
  </si>
  <si>
    <t>混合廃材</t>
    <rPh sb="0" eb="2">
      <t>コンゴウ</t>
    </rPh>
    <rPh sb="2" eb="4">
      <t>ハイザイ</t>
    </rPh>
    <phoneticPr fontId="1"/>
  </si>
  <si>
    <t>水素</t>
    <rPh sb="0" eb="2">
      <t>スイソ</t>
    </rPh>
    <phoneticPr fontId="1"/>
  </si>
  <si>
    <t>アンモニア</t>
    <phoneticPr fontId="1"/>
  </si>
  <si>
    <t>その他</t>
    <phoneticPr fontId="5"/>
  </si>
  <si>
    <t>ＧＪ/月</t>
    <phoneticPr fontId="1"/>
  </si>
  <si>
    <t>絶乾重量　t/(100-含水率%)</t>
    <rPh sb="0" eb="1">
      <t>ゼッ</t>
    </rPh>
    <rPh sb="1" eb="2">
      <t>イヌイ</t>
    </rPh>
    <rPh sb="2" eb="4">
      <t>ジュウリョウ</t>
    </rPh>
    <rPh sb="12" eb="14">
      <t>ガンスイ</t>
    </rPh>
    <rPh sb="14" eb="15">
      <t>リツ</t>
    </rPh>
    <phoneticPr fontId="1"/>
  </si>
  <si>
    <t>定期報告書の記入に当たっては、事業用発電、自家発電、産業用蒸気等に燃料として使用したものを計上すること。</t>
    <phoneticPr fontId="1"/>
  </si>
  <si>
    <t>定期報告書の記入に当たっては、工場等内のみで使用する自動車、事業用発電、自家発電、産業用蒸気等に燃料として使用したものを計上すること。
なお、苛性ソーダ製造工程から生じる副生水素を燃料として使用する場合も水素に計上すること。</t>
    <phoneticPr fontId="1"/>
  </si>
  <si>
    <t>廃棄物ガスとは、一般廃棄物又は産業廃棄物の埋立処分場等において副生するメタン等の可燃性ガスのうち、バイオマスのみを由来としたガスか否かが明らかでないものを回収し、燃料製品としたものをいう。定期報告書の記入に当たって
は、事業用発電、自家発電、産業用蒸気、ボイラー等の燃料として使用したものを計上すること。</t>
    <phoneticPr fontId="1"/>
  </si>
  <si>
    <t>混合廃材とは、バイオマス由来のみでない固体状の廃材、又は複数の廃材等が混在するものをいう（有価物を含む）。定期報告書の記入に当たっては、事業用発電、自家発電、産業用蒸気、ボイラー等の燃料として使用したものを計上すること。（例）布、廃白土、蓄糞たい肥化燃料、含油汚泥、未燃灰、繊維くず等、CPF（フラフ燃料）等</t>
    <phoneticPr fontId="1"/>
  </si>
  <si>
    <t>廃油とは、廃棄物から分別され、焼却処分される油脂及び油脂等に分離処理等を施し燃料製品としたもののうちバイオマス由来以外のものをいう。定期報告書の記入に当たっては、ボイラー用又はディーゼル機関等に燃料として使用したものを計上すること。（例）再生重油等</t>
    <phoneticPr fontId="1"/>
  </si>
  <si>
    <t>廃プラスチックとは、再生利用しない 使用済プラスチックをいう。定期報告書の記入に当たっては、事業用発電、自家発電、産業用蒸気、ボイラー等の燃料として使用したものを計上すること。（例）自動車破砕残渣（ASR ）等</t>
    <phoneticPr fontId="1"/>
  </si>
  <si>
    <t>廃タイヤとは、 一般廃棄物や産業廃棄物から分別された 使用済タイヤを燃料として使用するものをい い、破砕品、カット品等を含む 。定期報告書の記入に当たっては、事業用発電、自家発電、産業用蒸気、ボイラー等の燃料として使用したものを計上すること。</t>
    <phoneticPr fontId="1"/>
  </si>
  <si>
    <t>RPFとは、廃プラスチックや再生利用困難な古紙等を混合、成型し、発熱量を調整して燃料製品としたものをい う 。定期報告書の記入に当たっては、事業用発電、自家発電、産業用蒸気、ボイラー等の燃料として使用したものを計上すること。</t>
    <phoneticPr fontId="1"/>
  </si>
  <si>
    <t>RDFとは、一般廃棄物、産業廃棄物のうち金属等の不燃分や水分を除去、分離し、可燃物を精製固化し添加物を加え、発熱量を調整して燃料製品としたものをいう。定期報告書の記入に当たっては、事業用発電、自家発電、産業用蒸気、ボイラー等の燃料として使用したものを計上すること。</t>
    <phoneticPr fontId="1"/>
  </si>
  <si>
    <t>その他バイオマスとは、植物や動物などバイオマス由来の資源から作られた主に固体の燃料等で、原料や利用形態が特定できないもの等をいう。定期報告書の記入に当たっては、事業用発電、自家発電、産業用蒸気、ボイラー等の燃料として使用したものを計上すること。（例）紙くず、古紙粕、パルプ粕、ペーパースラッジ、畳、乾燥有機汚泥（下水汚泥、活性汚泥等）、肉骨粉、油脂ピッチ、脂肪酸ピッチ、食品加工時に発生する再利用できない副生廃棄物（コーヒー粕、バガス等）</t>
    <phoneticPr fontId="1"/>
  </si>
  <si>
    <t>バイオガスとは、家畜排泄物、生ごみ、食品残渣、下水処理場等から発生するバイオマス由来の資源から作られたガスを回収し、燃料製品としたものをいう。定期報告書の記入に当たっては、事業用発電、自家発電、産業用蒸気、ボイラー等の燃料として使用したものを計上すること。</t>
    <phoneticPr fontId="1"/>
  </si>
  <si>
    <t>バイオディーゼルとは、廃食用油などバイオマス由来の資源から作られ、軽油を代替する液体燃料をいう。定期報告書の記入に当たっては、工場等内のみで使用する自動車等のディーゼル機関、自家発電、産業用蒸気等に燃料として使用したものを計上すること。</t>
    <phoneticPr fontId="1"/>
  </si>
  <si>
    <t>バイオエタノールとは、植物や動物などバイオマス由来の資源から作られ、ガソリンを代替する液体燃料をいう。定期報告書の記入に当たっては、工場等内のみで使用する自動車用等の燃料として使用したものを計上すること。</t>
    <phoneticPr fontId="1"/>
  </si>
  <si>
    <t>木質廃材とは、工場において発生する木質原料を起源とする廃棄物等のことをいう。定期報告書の記入に当たっては、事業用発電、自家発電、産業用蒸気、ボイラー等の燃料として使用したものを計上すること。
（例）木くず、おがくず、表皮（バーク）、分枝、パルプ製造時の残滓等</t>
    <phoneticPr fontId="1"/>
  </si>
  <si>
    <r>
      <t>黒液とは、</t>
    </r>
    <r>
      <rPr>
        <sz val="9"/>
        <color rgb="FFFF0000"/>
        <rFont val="ＭＳ Ｐゴシック"/>
        <family val="3"/>
        <charset val="128"/>
      </rPr>
      <t>製紙工程において、チップをクラフトパルプに加工する際にリグニンなどの｢樹脂｣成分として発生、回収したもの</t>
    </r>
    <r>
      <rPr>
        <sz val="9"/>
        <rFont val="ＭＳ Ｐゴシック"/>
        <family val="3"/>
        <charset val="128"/>
      </rPr>
      <t>をいう。定期報告書の記入に当たっては、事業用発電、自家発電、産業用蒸気、ボイラー等の燃料として使用したものを計上すること。</t>
    </r>
    <phoneticPr fontId="1"/>
  </si>
  <si>
    <r>
      <t>木材とは、森林由来、工場残材由来および建築廃材由来等の木質原料から作られた燃料製品のことをいう。なお、工場において発生する木質原料を起源とする廃棄物は木材には含まず木質廃材に計上する。
定期報告書の記入に当たっては、事業用発電、自家発電、産業用蒸気、ボイラー等の燃料として使用したものを計上すること。</t>
    </r>
    <r>
      <rPr>
        <sz val="9"/>
        <color rgb="FFFF0000"/>
        <rFont val="ＭＳ Ｐゴシック"/>
        <family val="3"/>
        <charset val="128"/>
      </rPr>
      <t>（例）木質チップ、木質ペレット（ホワイトペレット、全木ペレット、バークペレット、ブラックペレット等）、薪、木質ブリケット燃料、オガライト、木炭、ヤシ殻等</t>
    </r>
    <phoneticPr fontId="1"/>
  </si>
  <si>
    <t>電気事業者からの買電</t>
  </si>
  <si>
    <t>一般送配電事業者、送電事業者及び特定送配電事業者が維持し、及び運用する電線路を介して供給を受ける電気 オフサイト型 PPA （重み付けあり／なし）及び自己託送 （非燃料由来の非化石電気／上記以外 を用いたものを除く。 をいう。定期報告書の記入に当たっては、その使用量を計上すること。
なお、2024 年度の定期報告書においては、電気需要平準化評価原単位と電気需要最適化評価原単位の評価の接続性を担保するため、これまで通り昼間／夜間に分けて買電量を把握する必要がある。</t>
    <phoneticPr fontId="1"/>
  </si>
  <si>
    <t>オフサイト型PPA
（重み付けあり／なし）</t>
    <phoneticPr fontId="1"/>
  </si>
  <si>
    <t>オフサイト型PPA とは、事業所の敷地外に設置した第三者保有の太陽光発電所 等で発電した電気を、一般送配電事業者、送電事業者及び特定送配電事業者が維持し、及び運用する電線路を介して供給を受ける電気をいう。
ただし、FTT FIP 制度対象外で、かつ特定の需要家の電気の需要を満たすことを目的に設置 された 非燃料由来の電気を発電する 電源 である場合は、「オフサイト型 PPA （重み付けあり）」にその使用量を計上すること。その際、重み付けありのオフサイト PPA と重み付けなしのオフサイト PPA は、どちらかの内数とはせず、個別に使用量を計上すること。
※電源の運転開始時から、特定事業者等と小売電気事業者の間で、特定された電源の電気を供給する旨の契約が存在すること。</t>
    <phoneticPr fontId="1"/>
  </si>
  <si>
    <t>自己託送電気
（非燃料由来の非化石電気
／上記以外）</t>
    <phoneticPr fontId="1"/>
  </si>
  <si>
    <t>自己託送とは、発電用又は蓄電用の自家用電気工作物（以下「自家用電気工作物」という。）を設置する者が、当該自家用電気工作物を用いて発電又は放電した電気を一般送配電事業者が維持し、及び運用する送配電ネットワークを介して、当該自家用電気工作物を設置する者の別の場所にある工場等に送電する際に、当該一般送配電事業者が提供する送電サービスをいう。定期報告書の記入に当たっては、この供給を受けた電力量を計上すること。
なお、自己託送により供給を受けた電気のうち、燃料を投じて発電されたもの以外の非化石電気については、「自己託送（非燃料由来の非化石電気）」に計上し、それ以外は「上記以外の自己託送」に計上すること。</t>
    <phoneticPr fontId="1"/>
  </si>
  <si>
    <t>太陽光</t>
    <phoneticPr fontId="1"/>
  </si>
  <si>
    <t>風力</t>
    <phoneticPr fontId="1"/>
  </si>
  <si>
    <t>地熱</t>
    <phoneticPr fontId="1"/>
  </si>
  <si>
    <t>水力</t>
    <rPh sb="0" eb="2">
      <t>スイリョク</t>
    </rPh>
    <phoneticPr fontId="1"/>
  </si>
  <si>
    <t>自家発電</t>
    <rPh sb="0" eb="2">
      <t>ジカ</t>
    </rPh>
    <rPh sb="2" eb="4">
      <t>ハツデン</t>
    </rPh>
    <phoneticPr fontId="1"/>
  </si>
  <si>
    <t>太陽の光エネルギーを太陽電池（半導体素子）により直接電気に変換する方法により発電した電気の使用量を計上すること。</t>
    <phoneticPr fontId="1"/>
  </si>
  <si>
    <t>風車により風の持つ運動エネルギーを電力に直接変換する方式により発電した電気の使用量を計上すること。</t>
    <phoneticPr fontId="1"/>
  </si>
  <si>
    <t>地球内部の熱を利用して発電した電力の使用量を計上すること。</t>
    <phoneticPr fontId="1"/>
  </si>
  <si>
    <t>水の位置エネルギーをエネルギー源として利用する発電方式により発電した電気の使用量を計上すること。</t>
    <phoneticPr fontId="1"/>
  </si>
  <si>
    <t>※自家発電とは、自らの事業所内においてエネルギーを投入し電気を発生させることをいう。</t>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</si>
  <si>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</si>
  <si>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</si>
  <si>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</si>
  <si>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</si>
  <si>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</si>
  <si>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t>
    <rPh sb="2" eb="3">
      <t>タ</t>
    </rPh>
    <phoneticPr fontId="1"/>
  </si>
  <si>
    <t>買電</t>
    <rPh sb="0" eb="1">
      <t>カ</t>
    </rPh>
    <rPh sb="1" eb="2">
      <t>デン</t>
    </rPh>
    <phoneticPr fontId="5"/>
  </si>
  <si>
    <t>改正法
（昼間+夜間)</t>
    <rPh sb="0" eb="3">
      <t>カイセイホウ</t>
    </rPh>
    <rPh sb="5" eb="7">
      <t>ヒルマ</t>
    </rPh>
    <rPh sb="8" eb="10">
      <t>ヤカン</t>
    </rPh>
    <phoneticPr fontId="1"/>
  </si>
  <si>
    <t>オフサイト型PPA</t>
    <rPh sb="5" eb="6">
      <t>ガタ</t>
    </rPh>
    <phoneticPr fontId="1"/>
  </si>
  <si>
    <t>重み付け無</t>
    <rPh sb="0" eb="1">
      <t>オモ</t>
    </rPh>
    <rPh sb="2" eb="3">
      <t>ツ</t>
    </rPh>
    <rPh sb="4" eb="5">
      <t>ナシ</t>
    </rPh>
    <phoneticPr fontId="1"/>
  </si>
  <si>
    <t>重み付け有</t>
    <rPh sb="0" eb="1">
      <t>オモ</t>
    </rPh>
    <rPh sb="2" eb="3">
      <t>ツ</t>
    </rPh>
    <rPh sb="4" eb="5">
      <t>ア</t>
    </rPh>
    <phoneticPr fontId="1"/>
  </si>
  <si>
    <r>
      <t xml:space="preserve">一般電気事業者
</t>
    </r>
    <r>
      <rPr>
        <b/>
        <sz val="10"/>
        <color rgb="FFFF0000"/>
        <rFont val="ＭＳ Ｐゴシック"/>
        <family val="3"/>
        <charset val="128"/>
      </rPr>
      <t>*今年はこちらに記入</t>
    </r>
    <rPh sb="0" eb="2">
      <t>イッパン</t>
    </rPh>
    <rPh sb="9" eb="11">
      <t>コトシ</t>
    </rPh>
    <rPh sb="16" eb="18">
      <t>キニュウ</t>
    </rPh>
    <phoneticPr fontId="5"/>
  </si>
  <si>
    <t>東北電力（株）　0.477</t>
    <phoneticPr fontId="1"/>
  </si>
  <si>
    <t>東京電力パワーグリッド（株）　0.438</t>
    <phoneticPr fontId="1"/>
  </si>
  <si>
    <t>中部電力（株）　0.433</t>
    <phoneticPr fontId="1"/>
  </si>
  <si>
    <t>北陸電力（株）　0.487</t>
    <phoneticPr fontId="1"/>
  </si>
  <si>
    <t>関西電力（株）　0.360</t>
    <phoneticPr fontId="1"/>
  </si>
  <si>
    <t>九州電力（株）　0.407</t>
    <phoneticPr fontId="1"/>
  </si>
  <si>
    <t>中国電力（株）　0.537</t>
    <phoneticPr fontId="1"/>
  </si>
  <si>
    <t>四国電力（株）　0.370</t>
    <phoneticPr fontId="1"/>
  </si>
  <si>
    <t>イ―レックス(株）　0.483</t>
    <phoneticPr fontId="1"/>
  </si>
  <si>
    <t>エネサーブ(株）　0.258</t>
    <phoneticPr fontId="1"/>
  </si>
  <si>
    <t>ダイヤモンドパワー（株）　0.441</t>
    <phoneticPr fontId="1"/>
  </si>
  <si>
    <t>丸紅新電力（株）　0.509</t>
    <phoneticPr fontId="1"/>
  </si>
  <si>
    <t>(株）アイ・グリッド・ソリューションズ　0.491</t>
    <phoneticPr fontId="1"/>
  </si>
  <si>
    <t>テプコカスタマーサービス(株)　0.445</t>
    <phoneticPr fontId="5"/>
  </si>
  <si>
    <t>九電みらいエナジー（株）  0.421</t>
    <rPh sb="1" eb="2">
      <t>デン</t>
    </rPh>
    <rPh sb="10" eb="11">
      <t>カブ</t>
    </rPh>
    <phoneticPr fontId="5"/>
  </si>
  <si>
    <t>ENEOS(株)（旧：JXTGエネルギー(株)） 0.400</t>
    <phoneticPr fontId="5"/>
  </si>
  <si>
    <t>東京ガス（株）　0.387</t>
    <rPh sb="0" eb="2">
      <t>トウキョウ</t>
    </rPh>
    <rPh sb="5" eb="6">
      <t>カブ</t>
    </rPh>
    <phoneticPr fontId="1"/>
  </si>
  <si>
    <t>東京電力エネジーパートナー（株）　0.433</t>
    <rPh sb="0" eb="2">
      <t>トウキョウ</t>
    </rPh>
    <rPh sb="2" eb="4">
      <t>デンリョク</t>
    </rPh>
    <rPh sb="14" eb="15">
      <t>カブ</t>
    </rPh>
    <phoneticPr fontId="1"/>
  </si>
  <si>
    <t>くこくエネルギー(株)(旧：熊本電力(株))　0.444</t>
    <phoneticPr fontId="1"/>
  </si>
  <si>
    <t>ＨＴＢエネジー（株） 0.676</t>
    <phoneticPr fontId="1"/>
  </si>
  <si>
    <t>代替値　0.429</t>
    <phoneticPr fontId="5"/>
  </si>
  <si>
    <t>非化石割合(％、電力会社データ）</t>
    <rPh sb="0" eb="1">
      <t>ヒ</t>
    </rPh>
    <rPh sb="1" eb="3">
      <t>カセキ</t>
    </rPh>
    <rPh sb="3" eb="5">
      <t>ワリアイ</t>
    </rPh>
    <rPh sb="8" eb="10">
      <t>デンリョク</t>
    </rPh>
    <rPh sb="10" eb="12">
      <t>カイシャ</t>
    </rPh>
    <phoneticPr fontId="1"/>
  </si>
  <si>
    <t>非化石の割合（%）</t>
    <rPh sb="0" eb="1">
      <t>ヒ</t>
    </rPh>
    <rPh sb="1" eb="3">
      <t>カセキ</t>
    </rPh>
    <rPh sb="4" eb="6">
      <t>ワリアイ</t>
    </rPh>
    <phoneticPr fontId="1"/>
  </si>
  <si>
    <t>溶解重量</t>
    <phoneticPr fontId="1"/>
  </si>
  <si>
    <r>
      <t>エネルギー使用量(</t>
    </r>
    <r>
      <rPr>
        <b/>
        <sz val="11"/>
        <color theme="1"/>
        <rFont val="游ゴシック"/>
        <family val="3"/>
        <charset val="128"/>
        <scheme val="minor"/>
      </rPr>
      <t>非化石分</t>
    </r>
    <r>
      <rPr>
        <sz val="11"/>
        <color theme="1"/>
        <rFont val="游ゴシック"/>
        <family val="2"/>
        <charset val="128"/>
        <scheme val="minor"/>
      </rPr>
      <t>）</t>
    </r>
    <rPh sb="5" eb="8">
      <t>シヨウリョウ</t>
    </rPh>
    <rPh sb="9" eb="10">
      <t>ヒ</t>
    </rPh>
    <rPh sb="10" eb="12">
      <t>カセキ</t>
    </rPh>
    <rPh sb="12" eb="13">
      <t>ブン</t>
    </rPh>
    <phoneticPr fontId="1"/>
  </si>
  <si>
    <t>自家発電</t>
    <rPh sb="0" eb="2">
      <t>ジカ</t>
    </rPh>
    <rPh sb="2" eb="4">
      <t>ハツデン</t>
    </rPh>
    <phoneticPr fontId="1"/>
  </si>
  <si>
    <t>太陽光</t>
    <rPh sb="0" eb="3">
      <t>タイヨウコウ</t>
    </rPh>
    <phoneticPr fontId="1"/>
  </si>
  <si>
    <t>風力</t>
    <rPh sb="0" eb="2">
      <t>フウリョク</t>
    </rPh>
    <phoneticPr fontId="1"/>
  </si>
  <si>
    <t>地熱</t>
    <rPh sb="0" eb="2">
      <t>チネツ</t>
    </rPh>
    <phoneticPr fontId="1"/>
  </si>
  <si>
    <t>水力</t>
    <rPh sb="0" eb="2">
      <t>スイリョク</t>
    </rPh>
    <phoneticPr fontId="1"/>
  </si>
  <si>
    <t>その他非化石</t>
    <rPh sb="2" eb="3">
      <t>タ</t>
    </rPh>
    <rPh sb="3" eb="4">
      <t>ヒ</t>
    </rPh>
    <rPh sb="4" eb="6">
      <t>カセキ</t>
    </rPh>
    <phoneticPr fontId="1"/>
  </si>
  <si>
    <t>その他化石</t>
    <rPh sb="2" eb="3">
      <t>タ</t>
    </rPh>
    <rPh sb="3" eb="5">
      <t>カセキ</t>
    </rPh>
    <phoneticPr fontId="5"/>
  </si>
  <si>
    <t>契約電力会社選択肢(非化石証書割合）</t>
    <phoneticPr fontId="1"/>
  </si>
  <si>
    <t>東京電力パワーグリッド（株）　0.200</t>
    <phoneticPr fontId="1"/>
  </si>
  <si>
    <t>東北電力（株）　0.180</t>
    <phoneticPr fontId="1"/>
  </si>
  <si>
    <t>北海道電力（株）　0.140</t>
    <phoneticPr fontId="1"/>
  </si>
  <si>
    <t>中部電力（株）　0.050</t>
    <phoneticPr fontId="1"/>
  </si>
  <si>
    <t>北陸電力（株）　0.160</t>
    <phoneticPr fontId="1"/>
  </si>
  <si>
    <t>関西電力（株）　0.146</t>
    <phoneticPr fontId="1"/>
  </si>
  <si>
    <t>中国電力（株）　0.110</t>
    <phoneticPr fontId="1"/>
  </si>
  <si>
    <t>四国電力（株）　0.190</t>
    <phoneticPr fontId="1"/>
  </si>
  <si>
    <t>九州電力（株）　0.200</t>
    <phoneticPr fontId="1"/>
  </si>
  <si>
    <t>イ―レックス(株）　0.100</t>
    <phoneticPr fontId="1"/>
  </si>
  <si>
    <t>エネサーブ(株）　0.069</t>
    <phoneticPr fontId="1"/>
  </si>
  <si>
    <t>ダイヤモンドパワー（株）　0.124</t>
    <phoneticPr fontId="1"/>
  </si>
  <si>
    <t>丸紅新電力（株）　0.008</t>
    <phoneticPr fontId="1"/>
  </si>
  <si>
    <t>（株）エネット 　0.120</t>
    <phoneticPr fontId="1"/>
  </si>
  <si>
    <t>(株）アイ・グリッド・ソリューションズ　0.100</t>
    <phoneticPr fontId="1"/>
  </si>
  <si>
    <t>テプコカスタマーサービス(株)　0.009</t>
    <phoneticPr fontId="5"/>
  </si>
  <si>
    <t>東京電力エネジーパートナー（株）　0.200</t>
    <rPh sb="0" eb="2">
      <t>トウキョウ</t>
    </rPh>
    <rPh sb="2" eb="4">
      <t>デンリョク</t>
    </rPh>
    <rPh sb="14" eb="15">
      <t>カブ</t>
    </rPh>
    <phoneticPr fontId="1"/>
  </si>
  <si>
    <t>東京ガス（株）　0.07</t>
    <rPh sb="0" eb="2">
      <t>トウキョウ</t>
    </rPh>
    <rPh sb="5" eb="6">
      <t>カブ</t>
    </rPh>
    <phoneticPr fontId="1"/>
  </si>
  <si>
    <t>ENEOS(株)（旧：JXTGエネルギー(株)） 0.069</t>
    <phoneticPr fontId="5"/>
  </si>
  <si>
    <t>九電みらいエナジー（株）  0.100</t>
    <rPh sb="1" eb="2">
      <t>デン</t>
    </rPh>
    <rPh sb="10" eb="11">
      <t>カブ</t>
    </rPh>
    <phoneticPr fontId="5"/>
  </si>
  <si>
    <t>代替値　0.273</t>
    <phoneticPr fontId="5"/>
  </si>
  <si>
    <t>*)リストにない場合は、契約している電力会社に確認し、小数点以下3桁（10%なら0.100）で記入。不明な場合は空欄で可。</t>
    <rPh sb="50" eb="52">
      <t>フメイ</t>
    </rPh>
    <rPh sb="53" eb="55">
      <t>バアイ</t>
    </rPh>
    <rPh sb="56" eb="58">
      <t>クウラン</t>
    </rPh>
    <rPh sb="59" eb="60">
      <t>カ</t>
    </rPh>
    <phoneticPr fontId="1"/>
  </si>
  <si>
    <t>ＨＴＢエネジー（株） 1.000</t>
    <phoneticPr fontId="1"/>
  </si>
  <si>
    <t>くこくエネルギー(株)(旧：熊本電力(株))　不明</t>
    <rPh sb="23" eb="25">
      <t>フメイ</t>
    </rPh>
    <phoneticPr fontId="1"/>
  </si>
  <si>
    <t>北陸電力（株）　0.160</t>
  </si>
  <si>
    <t>非化石割合（100%=１．０）</t>
    <rPh sb="0" eb="1">
      <t>ヒ</t>
    </rPh>
    <rPh sb="1" eb="3">
      <t>カセキ</t>
    </rPh>
    <rPh sb="3" eb="5">
      <t>ワリアイ</t>
    </rPh>
    <phoneticPr fontId="1"/>
  </si>
  <si>
    <t>単位無</t>
    <rPh sb="0" eb="2">
      <t>タンイ</t>
    </rPh>
    <rPh sb="2" eb="3">
      <t>ナシ</t>
    </rPh>
    <phoneticPr fontId="1"/>
  </si>
  <si>
    <t>非化石は自動計算</t>
    <rPh sb="0" eb="1">
      <t>ヒ</t>
    </rPh>
    <rPh sb="1" eb="3">
      <t>カセキ</t>
    </rPh>
    <rPh sb="4" eb="6">
      <t>ジドウ</t>
    </rPh>
    <rPh sb="6" eb="8">
      <t>ケイサン</t>
    </rPh>
    <phoneticPr fontId="1"/>
  </si>
  <si>
    <t>エネルギー使用量（原油換算）
非化石分</t>
    <rPh sb="15" eb="16">
      <t>ヒ</t>
    </rPh>
    <rPh sb="16" eb="18">
      <t>カセキ</t>
    </rPh>
    <rPh sb="18" eb="19">
      <t>ブン</t>
    </rPh>
    <phoneticPr fontId="1"/>
  </si>
  <si>
    <t>非化石割合</t>
    <rPh sb="0" eb="1">
      <t>ヒ</t>
    </rPh>
    <rPh sb="1" eb="3">
      <t>カセキ</t>
    </rPh>
    <rPh sb="3" eb="5">
      <t>ワリアイ</t>
    </rPh>
    <phoneticPr fontId="1"/>
  </si>
  <si>
    <t>エネルギー使用量
（原油換算）</t>
    <rPh sb="5" eb="7">
      <t>シヨウ</t>
    </rPh>
    <rPh sb="7" eb="8">
      <t>リョウ</t>
    </rPh>
    <rPh sb="10" eb="12">
      <t>ゲンユ</t>
    </rPh>
    <rPh sb="12" eb="14">
      <t>カンサン</t>
    </rPh>
    <phoneticPr fontId="5"/>
  </si>
  <si>
    <t>kl/t</t>
    <phoneticPr fontId="1"/>
  </si>
  <si>
    <t>7a</t>
    <phoneticPr fontId="1"/>
  </si>
  <si>
    <t>7b</t>
    <phoneticPr fontId="1"/>
  </si>
  <si>
    <t>エネルギー使用量(原油換算,改正法)</t>
    <rPh sb="5" eb="8">
      <t>シヨウリョウ</t>
    </rPh>
    <rPh sb="9" eb="11">
      <t>ゲンユ</t>
    </rPh>
    <rPh sb="11" eb="13">
      <t>カンサン</t>
    </rPh>
    <rPh sb="14" eb="16">
      <t>カイセイ</t>
    </rPh>
    <rPh sb="16" eb="17">
      <t>ホウ</t>
    </rPh>
    <phoneticPr fontId="1"/>
  </si>
  <si>
    <t>エネルギー使用量(原油換算,旧法)</t>
    <rPh sb="5" eb="8">
      <t>シヨウリョウ</t>
    </rPh>
    <rPh sb="9" eb="11">
      <t>ゲンユ</t>
    </rPh>
    <rPh sb="11" eb="13">
      <t>カンサン</t>
    </rPh>
    <rPh sb="14" eb="16">
      <t>キュウホウ</t>
    </rPh>
    <phoneticPr fontId="1"/>
  </si>
  <si>
    <r>
      <t>sheet2で計算した場合E16</t>
    </r>
    <r>
      <rPr>
        <sz val="10"/>
        <color theme="4"/>
        <rFont val="游ゴシック"/>
        <family val="3"/>
        <charset val="128"/>
        <scheme val="minor"/>
      </rPr>
      <t>のセルの数字</t>
    </r>
    <r>
      <rPr>
        <sz val="10"/>
        <rFont val="游ゴシック"/>
        <family val="3"/>
        <charset val="128"/>
        <scheme val="minor"/>
      </rPr>
      <t>,sheet3の場合は</t>
    </r>
    <r>
      <rPr>
        <sz val="10"/>
        <color theme="4"/>
        <rFont val="游ゴシック"/>
        <family val="3"/>
        <charset val="128"/>
        <scheme val="minor"/>
      </rPr>
      <t>F16のセルの数字</t>
    </r>
    <r>
      <rPr>
        <sz val="10"/>
        <color theme="1"/>
        <rFont val="游ゴシック"/>
        <family val="2"/>
        <charset val="128"/>
        <scheme val="minor"/>
      </rPr>
      <t>を</t>
    </r>
    <r>
      <rPr>
        <sz val="10"/>
        <color rgb="FFFF0000"/>
        <rFont val="游ゴシック"/>
        <family val="3"/>
        <charset val="128"/>
        <scheme val="minor"/>
      </rPr>
      <t>赤枠内（C16)に転記</t>
    </r>
    <rPh sb="7" eb="9">
      <t>ケイサン</t>
    </rPh>
    <rPh sb="11" eb="13">
      <t>バアイ</t>
    </rPh>
    <rPh sb="20" eb="22">
      <t>スウジ</t>
    </rPh>
    <rPh sb="30" eb="32">
      <t>バアイ</t>
    </rPh>
    <rPh sb="40" eb="42">
      <t>スウジ</t>
    </rPh>
    <rPh sb="43" eb="44">
      <t>アカ</t>
    </rPh>
    <rPh sb="44" eb="46">
      <t>ワクナイ</t>
    </rPh>
    <rPh sb="52" eb="54">
      <t>テンキ</t>
    </rPh>
    <phoneticPr fontId="1"/>
  </si>
  <si>
    <r>
      <t>sheet2で計算した場合E17</t>
    </r>
    <r>
      <rPr>
        <sz val="10"/>
        <color theme="4"/>
        <rFont val="游ゴシック"/>
        <family val="3"/>
        <charset val="128"/>
        <scheme val="minor"/>
      </rPr>
      <t>のセルの数字</t>
    </r>
    <r>
      <rPr>
        <sz val="10"/>
        <rFont val="游ゴシック"/>
        <family val="3"/>
        <charset val="128"/>
        <scheme val="minor"/>
      </rPr>
      <t>,sheet3の場合は</t>
    </r>
    <r>
      <rPr>
        <sz val="10"/>
        <color theme="4"/>
        <rFont val="游ゴシック"/>
        <family val="3"/>
        <charset val="128"/>
        <scheme val="minor"/>
      </rPr>
      <t>F17のセルの数字</t>
    </r>
    <r>
      <rPr>
        <sz val="10"/>
        <color theme="1"/>
        <rFont val="游ゴシック"/>
        <family val="2"/>
        <charset val="128"/>
        <scheme val="minor"/>
      </rPr>
      <t>を</t>
    </r>
    <r>
      <rPr>
        <sz val="10"/>
        <color rgb="FFFF0000"/>
        <rFont val="游ゴシック"/>
        <family val="3"/>
        <charset val="128"/>
        <scheme val="minor"/>
      </rPr>
      <t>赤枠内（C17)に転記</t>
    </r>
    <rPh sb="7" eb="9">
      <t>ケイサン</t>
    </rPh>
    <rPh sb="11" eb="13">
      <t>バアイ</t>
    </rPh>
    <rPh sb="20" eb="22">
      <t>スウジ</t>
    </rPh>
    <rPh sb="30" eb="32">
      <t>バアイ</t>
    </rPh>
    <rPh sb="40" eb="42">
      <t>スウジ</t>
    </rPh>
    <rPh sb="43" eb="44">
      <t>アカ</t>
    </rPh>
    <rPh sb="44" eb="46">
      <t>ワクナイ</t>
    </rPh>
    <rPh sb="52" eb="54">
      <t>テンキ</t>
    </rPh>
    <phoneticPr fontId="1"/>
  </si>
  <si>
    <r>
      <t>sheet2で計算した場合E18</t>
    </r>
    <r>
      <rPr>
        <sz val="10"/>
        <color theme="4"/>
        <rFont val="游ゴシック"/>
        <family val="3"/>
        <charset val="128"/>
        <scheme val="minor"/>
      </rPr>
      <t>のセルの数字を</t>
    </r>
    <r>
      <rPr>
        <sz val="10"/>
        <color rgb="FFFF0000"/>
        <rFont val="游ゴシック"/>
        <family val="3"/>
        <charset val="128"/>
        <scheme val="minor"/>
      </rPr>
      <t>赤枠内（C18)に転記</t>
    </r>
    <r>
      <rPr>
        <sz val="10"/>
        <rFont val="游ゴシック"/>
        <family val="3"/>
        <charset val="128"/>
        <scheme val="minor"/>
      </rPr>
      <t>,sheet3使用の場合は</t>
    </r>
    <r>
      <rPr>
        <sz val="10"/>
        <color rgb="FFFF0000"/>
        <rFont val="游ゴシック"/>
        <family val="3"/>
        <charset val="128"/>
        <scheme val="minor"/>
      </rPr>
      <t>直接赤枠内（C18)に記入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</si>
  <si>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r>
      <t>sheet2で計算した場合E19</t>
    </r>
    <r>
      <rPr>
        <sz val="10"/>
        <color theme="4"/>
        <rFont val="游ゴシック"/>
        <family val="3"/>
        <charset val="128"/>
        <scheme val="minor"/>
      </rPr>
      <t>のセルの数字を</t>
    </r>
    <r>
      <rPr>
        <sz val="10"/>
        <color rgb="FFFF0000"/>
        <rFont val="游ゴシック"/>
        <family val="3"/>
        <charset val="128"/>
        <scheme val="minor"/>
      </rPr>
      <t>赤枠内（C19)に転記</t>
    </r>
    <r>
      <rPr>
        <sz val="10"/>
        <rFont val="游ゴシック"/>
        <family val="3"/>
        <charset val="128"/>
        <scheme val="minor"/>
      </rPr>
      <t>,sheet3使用の場合は</t>
    </r>
    <r>
      <rPr>
        <sz val="10"/>
        <color rgb="FFFF0000"/>
        <rFont val="游ゴシック"/>
        <family val="3"/>
        <charset val="128"/>
        <scheme val="minor"/>
      </rPr>
      <t>直接赤枠内（C19)に記入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</si>
  <si>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r>
      <t>sheet2で計算した場合E20</t>
    </r>
    <r>
      <rPr>
        <sz val="10"/>
        <color theme="4"/>
        <rFont val="游ゴシック"/>
        <family val="3"/>
        <charset val="128"/>
        <scheme val="minor"/>
      </rPr>
      <t>のセルの数字を</t>
    </r>
    <r>
      <rPr>
        <sz val="10"/>
        <color rgb="FFFF0000"/>
        <rFont val="游ゴシック"/>
        <family val="3"/>
        <charset val="128"/>
        <scheme val="minor"/>
      </rPr>
      <t>赤枠内（C20)に転記</t>
    </r>
    <r>
      <rPr>
        <sz val="10"/>
        <rFont val="游ゴシック"/>
        <family val="3"/>
        <charset val="128"/>
        <scheme val="minor"/>
      </rPr>
      <t>,sheet3使用の場合は</t>
    </r>
    <r>
      <rPr>
        <sz val="10"/>
        <color rgb="FFFF0000"/>
        <rFont val="游ゴシック"/>
        <family val="3"/>
        <charset val="128"/>
        <scheme val="minor"/>
      </rPr>
      <t>直接赤枠内（C20)に記入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</si>
  <si>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r>
      <t>sheet2で計算した場合E21</t>
    </r>
    <r>
      <rPr>
        <sz val="10"/>
        <color theme="4"/>
        <rFont val="游ゴシック"/>
        <family val="3"/>
        <charset val="128"/>
        <scheme val="minor"/>
      </rPr>
      <t>のセルの数字を</t>
    </r>
    <r>
      <rPr>
        <sz val="10"/>
        <color rgb="FFFF0000"/>
        <rFont val="游ゴシック"/>
        <family val="3"/>
        <charset val="128"/>
        <scheme val="minor"/>
      </rPr>
      <t>赤枠内（C21)に転記</t>
    </r>
    <r>
      <rPr>
        <sz val="10"/>
        <rFont val="游ゴシック"/>
        <family val="3"/>
        <charset val="128"/>
        <scheme val="minor"/>
      </rPr>
      <t>,sheet3使用の場合は</t>
    </r>
    <r>
      <rPr>
        <sz val="10"/>
        <color rgb="FFFF0000"/>
        <rFont val="游ゴシック"/>
        <family val="3"/>
        <charset val="128"/>
        <scheme val="minor"/>
      </rPr>
      <t>直接赤枠内（C21)に記入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</si>
  <si>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t>エネルギー使用量(旧法)/溶解重量</t>
    <rPh sb="5" eb="8">
      <t>シヨウリョウ</t>
    </rPh>
    <rPh sb="9" eb="10">
      <t>キュウ</t>
    </rPh>
    <rPh sb="10" eb="11">
      <t>ホウ</t>
    </rPh>
    <rPh sb="13" eb="15">
      <t>ヨウカイ</t>
    </rPh>
    <rPh sb="15" eb="17">
      <t>ジュウリョウ</t>
    </rPh>
    <phoneticPr fontId="1"/>
  </si>
  <si>
    <t>エネルギー使用量(改正)/生産重量</t>
    <rPh sb="5" eb="8">
      <t>シヨウリョウ</t>
    </rPh>
    <rPh sb="9" eb="11">
      <t>カイセイ</t>
    </rPh>
    <rPh sb="13" eb="15">
      <t>セイサン</t>
    </rPh>
    <rPh sb="15" eb="17">
      <t>ジュウリョウ</t>
    </rPh>
    <phoneticPr fontId="1"/>
  </si>
  <si>
    <t>エネルギー使用量(旧法)/生産重量</t>
    <rPh sb="5" eb="8">
      <t>シヨウリョウ</t>
    </rPh>
    <rPh sb="9" eb="11">
      <t>キュウホウ</t>
    </rPh>
    <rPh sb="13" eb="15">
      <t>セイサン</t>
    </rPh>
    <rPh sb="15" eb="17">
      <t>ジュウリョウ</t>
    </rPh>
    <phoneticPr fontId="1"/>
  </si>
  <si>
    <t>エネルギー使用量(改正)/溶解重量</t>
    <rPh sb="5" eb="8">
      <t>シヨウリョウ</t>
    </rPh>
    <rPh sb="9" eb="11">
      <t>カイセイ</t>
    </rPh>
    <rPh sb="13" eb="15">
      <t>ヨウカイ</t>
    </rPh>
    <rPh sb="15" eb="17">
      <t>ジュウリョウ</t>
    </rPh>
    <phoneticPr fontId="1"/>
  </si>
  <si>
    <t>kL/t</t>
    <phoneticPr fontId="1"/>
  </si>
  <si>
    <t>旧法
基準</t>
    <rPh sb="0" eb="2">
      <t>キュウホウ</t>
    </rPh>
    <rPh sb="3" eb="5">
      <t>キジュン</t>
    </rPh>
    <phoneticPr fontId="1"/>
  </si>
  <si>
    <t>改正法基準</t>
    <rPh sb="0" eb="3">
      <t>カイセイホウ</t>
    </rPh>
    <rPh sb="3" eb="5">
      <t>キジュン</t>
    </rPh>
    <phoneticPr fontId="1"/>
  </si>
  <si>
    <r>
      <t xml:space="preserve">自動計算、単位に注意!　
</t>
    </r>
    <r>
      <rPr>
        <sz val="10"/>
        <color rgb="FFFF0000"/>
        <rFont val="ＭＳ Ｐゴシック"/>
        <family val="3"/>
        <charset val="128"/>
      </rPr>
      <t>千</t>
    </r>
    <r>
      <rPr>
        <sz val="10"/>
        <rFont val="ＭＳ Ｐゴシック"/>
        <family val="3"/>
        <charset val="128"/>
      </rPr>
      <t>kWh</t>
    </r>
    <r>
      <rPr>
        <sz val="10"/>
        <color rgb="FFFF0000"/>
        <rFont val="ＭＳ Ｐゴシック"/>
        <family val="3"/>
        <charset val="128"/>
      </rPr>
      <t>/月</t>
    </r>
    <r>
      <rPr>
        <sz val="10"/>
        <rFont val="ＭＳ Ｐゴシック"/>
        <family val="3"/>
        <charset val="128"/>
      </rPr>
      <t>です</t>
    </r>
    <rPh sb="0" eb="2">
      <t>ジドウ</t>
    </rPh>
    <rPh sb="2" eb="4">
      <t>ケイサン</t>
    </rPh>
    <rPh sb="5" eb="7">
      <t>タンイ</t>
    </rPh>
    <rPh sb="8" eb="10">
      <t>チュウイ</t>
    </rPh>
    <phoneticPr fontId="1"/>
  </si>
  <si>
    <r>
      <t>*1)温対法では、バイオマスに対するCO</t>
    </r>
    <r>
      <rPr>
        <b/>
        <vertAlign val="subscript"/>
        <sz val="10"/>
        <color rgb="FFFF0000"/>
        <rFont val="ＭＳ Ｐゴシック"/>
        <family val="3"/>
        <charset val="128"/>
      </rPr>
      <t>2</t>
    </r>
    <r>
      <rPr>
        <b/>
        <sz val="10"/>
        <color rgb="FFFF0000"/>
        <rFont val="ＭＳ Ｐゴシック"/>
        <family val="3"/>
        <charset val="128"/>
      </rPr>
      <t>排出量は計上しないので、今回は計算していない。</t>
    </r>
    <rPh sb="3" eb="6">
      <t>オンタイホウ</t>
    </rPh>
    <rPh sb="15" eb="16">
      <t>タイ</t>
    </rPh>
    <rPh sb="21" eb="23">
      <t>ハイシュツ</t>
    </rPh>
    <rPh sb="23" eb="24">
      <t>リョウ</t>
    </rPh>
    <rPh sb="25" eb="27">
      <t>ケイジョウ</t>
    </rPh>
    <rPh sb="33" eb="35">
      <t>コンカイ</t>
    </rPh>
    <rPh sb="36" eb="38">
      <t>ケイサン</t>
    </rPh>
    <phoneticPr fontId="1"/>
  </si>
  <si>
    <r>
      <t>対象年度　</t>
    </r>
    <r>
      <rPr>
        <b/>
        <sz val="11"/>
        <color theme="1"/>
        <rFont val="游ゴシック"/>
        <family val="3"/>
        <charset val="128"/>
        <scheme val="minor"/>
      </rPr>
      <t>2023年度(2023年4月～2024年3月)</t>
    </r>
    <rPh sb="0" eb="2">
      <t>タイショウ</t>
    </rPh>
    <rPh sb="2" eb="4">
      <t>ネンド</t>
    </rPh>
    <rPh sb="9" eb="10">
      <t>ネン</t>
    </rPh>
    <rPh sb="10" eb="11">
      <t>ド</t>
    </rPh>
    <rPh sb="16" eb="17">
      <t>ネン</t>
    </rPh>
    <rPh sb="18" eb="19">
      <t>ガツ</t>
    </rPh>
    <rPh sb="24" eb="25">
      <t>ネン</t>
    </rPh>
    <rPh sb="26" eb="27">
      <t>ガツ</t>
    </rPh>
    <phoneticPr fontId="1"/>
  </si>
  <si>
    <t>2024年度エネルギー使用量調査１</t>
    <rPh sb="4" eb="5">
      <t>ネン</t>
    </rPh>
    <rPh sb="5" eb="6">
      <t>ド</t>
    </rPh>
    <rPh sb="11" eb="14">
      <t>シヨウリョウ</t>
    </rPh>
    <rPh sb="14" eb="16">
      <t>チョウサ</t>
    </rPh>
    <phoneticPr fontId="1"/>
  </si>
  <si>
    <t>2024年度エネルギー使用量調査2</t>
    <rPh sb="4" eb="5">
      <t>ネン</t>
    </rPh>
    <rPh sb="5" eb="6">
      <t>ド</t>
    </rPh>
    <rPh sb="11" eb="14">
      <t>シヨウリョウ</t>
    </rPh>
    <rPh sb="14" eb="16">
      <t>チョウサ</t>
    </rPh>
    <phoneticPr fontId="1"/>
  </si>
  <si>
    <t>2023年度(2023年4月～2024年3月)</t>
    <rPh sb="4" eb="5">
      <t>ネン</t>
    </rPh>
    <rPh sb="5" eb="6">
      <t>ド</t>
    </rPh>
    <rPh sb="11" eb="12">
      <t>ネン</t>
    </rPh>
    <rPh sb="13" eb="14">
      <t>ガツ</t>
    </rPh>
    <rPh sb="19" eb="20">
      <t>ネン</t>
    </rPh>
    <rPh sb="21" eb="22">
      <t>ガツ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</si>
</sst>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00"/>
    <numFmt numFmtId="178" formatCode="0.0_ "/>
    <numFmt numFmtId="179" formatCode="#,##0.0;[Red]\-#,##0.0"/>
    <numFmt numFmtId="180" formatCode="0.000_ "/>
    <numFmt numFmtId="181" formatCode="0.00_ "/>
  </numFmts>
  <fonts count="79">
    <font>
      <sz val="11"/>
      <color theme="1"/>
      <name val="游ゴシック"/>
      <family val="2"/>
      <charset val="128"/>
      <scheme val="minor"/>
    </font>
    <font>
      <sz val="6"/>
      <name val="游ゴシック"/>
      <family val="2"/>
      <charset val="128"/>
      <scheme val="minor"/>
    </font>
    <font>
      <vertAlign val="subscript"/>
      <sz val="11"/>
      <color theme="1"/>
      <name val="游ゴシック"/>
      <family val="3"/>
      <charset val="128"/>
      <scheme val="minor"/>
    </font>
    <font>
      <sz val="11"/>
      <color theme="1"/>
      <name val="游ゴシック"/>
      <family val="2"/>
      <charset val="128"/>
      <scheme val="minor"/>
    </font>
    <font>
      <sz val="10"/>
      <name val="ＭＳ Ｐゴシック"/>
      <family val="3"/>
      <charset val="128"/>
    </font>
    <font>
      <sz val="6"/>
      <name val="ＭＳ Ｐゴシック"/>
      <family val="3"/>
      <charset val="128"/>
    </font>
    <font>
      <b/>
      <sz val="11"/>
      <name val="ＭＳ Ｐゴシック"/>
      <family val="3"/>
      <charset val="128"/>
    </font>
    <font>
      <sz val="11"/>
      <name val="ＭＳ Ｐゴシック"/>
      <family val="3"/>
      <charset val="128"/>
    </font>
    <font>
      <b/>
      <sz val="10"/>
      <name val="ＭＳ Ｐゴシック"/>
      <family val="3"/>
      <charset val="128"/>
    </font>
    <font>
      <b/>
      <sz val="10"/>
      <color rgb="FFFF0000"/>
      <name val="ＭＳ Ｐゴシック"/>
      <family val="3"/>
      <charset val="128"/>
    </font>
    <font>
      <vertAlign val="superscript"/>
      <sz val="10"/>
      <name val="ＭＳ Ｐゴシック"/>
      <family val="3"/>
      <charset val="128"/>
    </font>
    <font>
      <i/>
      <sz val="10"/>
      <name val="ＭＳ Ｐゴシック"/>
      <family val="3"/>
      <charset val="128"/>
    </font>
    <font>
      <sz val="14"/>
      <name val="ＭＳ Ｐゴシック"/>
      <family val="3"/>
      <charset val="128"/>
    </font>
    <font>
      <b/>
      <sz val="10"/>
      <color indexed="10"/>
      <name val="ＭＳ Ｐゴシック"/>
      <family val="3"/>
      <charset val="128"/>
    </font>
    <font>
      <vertAlign val="subscript"/>
      <sz val="10"/>
      <name val="ＭＳ Ｐゴシック"/>
      <family val="3"/>
      <charset val="128"/>
    </font>
    <font>
      <sz val="10"/>
      <color theme="0"/>
      <name val="ＭＳ Ｐゴシック"/>
      <family val="3"/>
      <charset val="128"/>
    </font>
    <font>
      <sz val="9"/>
      <color indexed="81"/>
      <name val="ＭＳ Ｐゴシック"/>
      <family val="3"/>
      <charset val="128"/>
    </font>
    <font>
      <sz val="10"/>
      <color indexed="81"/>
      <name val="ＭＳ Ｐゴシック"/>
      <family val="3"/>
      <charset val="128"/>
    </font>
    <font>
      <u/>
      <sz val="11"/>
      <color theme="10"/>
      <name val="游ゴシック"/>
      <family val="2"/>
      <charset val="128"/>
      <scheme val="minor"/>
    </font>
    <font>
      <vertAlign val="superscript"/>
      <sz val="11"/>
      <color indexed="10"/>
      <name val="ＭＳ Ｐゴシック"/>
      <family val="3"/>
      <charset val="128"/>
    </font>
    <font>
      <sz val="12"/>
      <color indexed="10"/>
      <name val="ＭＳ Ｐゴシック"/>
      <family val="3"/>
      <charset val="128"/>
    </font>
    <font>
      <sz val="11"/>
      <color rgb="FFFF0000"/>
      <name val="ＭＳ Ｐゴシック"/>
      <family val="3"/>
      <charset val="128"/>
    </font>
    <font>
      <sz val="11"/>
      <color indexed="10"/>
      <name val="ＭＳ Ｐゴシック"/>
      <family val="3"/>
      <charset val="128"/>
    </font>
    <font>
      <sz val="12"/>
      <color rgb="FFFF0000"/>
      <name val="ＭＳ Ｐゴシック"/>
      <family val="3"/>
      <charset val="128"/>
    </font>
    <font>
      <sz val="9"/>
      <name val="ＭＳ Ｐ明朝"/>
      <family val="1"/>
      <charset val="128"/>
    </font>
    <font>
      <sz val="10"/>
      <color theme="1"/>
      <name val="游ゴシック"/>
      <family val="2"/>
      <charset val="128"/>
      <scheme val="minor"/>
    </font>
    <font>
      <sz val="10"/>
      <color theme="1"/>
      <name val="游ゴシック"/>
      <family val="3"/>
      <charset val="128"/>
      <scheme val="minor"/>
    </font>
    <font>
      <sz val="12"/>
      <name val="ＭＳ Ｐゴシック"/>
      <family val="3"/>
      <charset val="128"/>
    </font>
    <font>
      <sz val="9"/>
      <name val="ＭＳ Ｐゴシック"/>
      <family val="3"/>
      <charset val="128"/>
    </font>
    <font>
      <sz val="9"/>
      <color indexed="10"/>
      <name val="ＭＳ Ｐゴシック"/>
      <family val="3"/>
      <charset val="128"/>
    </font>
    <font>
      <sz val="9"/>
      <color theme="1"/>
      <name val="游ゴシック"/>
      <family val="3"/>
      <charset val="128"/>
      <scheme val="minor"/>
    </font>
    <font>
      <sz val="9"/>
      <color theme="1"/>
      <name val="游ゴシック"/>
      <family val="2"/>
      <charset val="128"/>
      <scheme val="minor"/>
    </font>
    <font>
      <sz val="10"/>
      <color theme="4"/>
      <name val="游ゴシック"/>
      <family val="3"/>
      <charset val="128"/>
      <scheme val="minor"/>
    </font>
    <font>
      <sz val="9"/>
      <color theme="4"/>
      <name val="游ゴシック"/>
      <family val="3"/>
      <charset val="128"/>
      <scheme val="minor"/>
    </font>
    <font>
      <b/>
      <sz val="11"/>
      <color theme="4"/>
      <name val="游ゴシック"/>
      <family val="3"/>
      <charset val="128"/>
      <scheme val="minor"/>
    </font>
    <font>
      <sz val="10"/>
      <color rgb="FFFF0000"/>
      <name val="游ゴシック"/>
      <family val="3"/>
      <charset val="128"/>
      <scheme val="minor"/>
    </font>
    <font>
      <b/>
      <sz val="11"/>
      <color theme="1"/>
      <name val="游ゴシック"/>
      <family val="3"/>
      <charset val="128"/>
      <scheme val="minor"/>
    </font>
    <font>
      <b/>
      <vertAlign val="subscript"/>
      <sz val="11"/>
      <color theme="1"/>
      <name val="游ゴシック"/>
      <family val="3"/>
      <charset val="128"/>
      <scheme val="minor"/>
    </font>
    <font>
      <b/>
      <sz val="10"/>
      <color rgb="FF0070C0"/>
      <name val="ＭＳ Ｐゴシック"/>
      <family val="3"/>
      <charset val="128"/>
    </font>
    <font>
      <b/>
      <sz val="10"/>
      <color theme="1"/>
      <name val="游ゴシック"/>
      <family val="3"/>
      <charset val="128"/>
      <scheme val="minor"/>
    </font>
    <font>
      <b/>
      <sz val="10"/>
      <color rgb="FFFF0000"/>
      <name val="游ゴシック"/>
      <family val="3"/>
      <charset val="128"/>
      <scheme val="minor"/>
    </font>
    <font>
      <b/>
      <sz val="11"/>
      <color rgb="FFFF0000"/>
      <name val="游ゴシック"/>
      <family val="3"/>
      <charset val="128"/>
      <scheme val="minor"/>
    </font>
    <font>
      <sz val="11"/>
      <color rgb="FFFF0000"/>
      <name val="游ゴシック"/>
      <family val="3"/>
      <charset val="128"/>
      <scheme val="minor"/>
    </font>
    <font>
      <sz val="11"/>
      <color theme="1"/>
      <name val="游ゴシック"/>
      <family val="3"/>
      <charset val="128"/>
      <scheme val="minor"/>
    </font>
    <font>
      <b/>
      <sz val="9"/>
      <color indexed="81"/>
      <name val="MS P ゴシック"/>
      <family val="3"/>
      <charset val="128"/>
    </font>
    <font>
      <b/>
      <sz val="11"/>
      <name val="游ゴシック"/>
      <family val="3"/>
      <charset val="128"/>
      <scheme val="minor"/>
    </font>
    <font>
      <sz val="11"/>
      <name val="游ゴシック"/>
      <family val="3"/>
      <charset val="128"/>
      <scheme val="minor"/>
    </font>
    <font>
      <sz val="11"/>
      <color theme="0" tint="-0.499984740745262"/>
      <name val="游ゴシック"/>
      <family val="2"/>
      <charset val="128"/>
      <scheme val="minor"/>
    </font>
    <font>
      <sz val="11"/>
      <color theme="0" tint="-0.499984740745262"/>
      <name val="游ゴシック"/>
      <family val="3"/>
      <charset val="128"/>
      <scheme val="minor"/>
    </font>
    <font>
      <sz val="10"/>
      <name val="游ゴシック"/>
      <family val="3"/>
      <charset val="128"/>
      <scheme val="minor"/>
    </font>
    <font>
      <sz val="11"/>
      <color rgb="FFFF0000"/>
      <name val="游ゴシック"/>
      <family val="2"/>
      <charset val="128"/>
      <scheme val="minor"/>
    </font>
    <font>
      <vertAlign val="subscript"/>
      <sz val="10"/>
      <color theme="1"/>
      <name val="游ゴシック"/>
      <family val="3"/>
      <charset val="128"/>
      <scheme val="minor"/>
    </font>
    <font>
      <b/>
      <vertAlign val="subscript"/>
      <sz val="10"/>
      <name val="ＭＳ Ｐゴシック"/>
      <family val="3"/>
      <charset val="128"/>
    </font>
    <font>
      <sz val="8"/>
      <color theme="1"/>
      <name val="ＭＳ Ｐゴシック"/>
      <family val="3"/>
      <charset val="128"/>
    </font>
    <font>
      <sz val="9"/>
      <color theme="1"/>
      <name val="ＭＳ Ｐゴシック"/>
      <family val="3"/>
      <charset val="128"/>
    </font>
    <font>
      <sz val="11"/>
      <color theme="1"/>
      <name val="ＭＳ Ｐゴシック"/>
      <family val="3"/>
      <charset val="128"/>
    </font>
    <font>
      <sz val="9"/>
      <color rgb="FFFF0000"/>
      <name val="游ゴシック"/>
      <family val="3"/>
      <charset val="128"/>
      <scheme val="minor"/>
    </font>
    <font>
      <sz val="10.5"/>
      <color theme="1"/>
      <name val="游ゴシック"/>
      <family val="3"/>
      <charset val="128"/>
    </font>
    <font>
      <sz val="11"/>
      <color theme="1"/>
      <name val="游ゴシック"/>
      <family val="3"/>
      <charset val="128"/>
    </font>
    <font>
      <vertAlign val="superscript"/>
      <sz val="11"/>
      <color theme="1"/>
      <name val="游ゴシック"/>
      <family val="3"/>
      <charset val="128"/>
      <scheme val="minor"/>
    </font>
    <font>
      <sz val="11"/>
      <name val="游ゴシック"/>
      <family val="2"/>
      <charset val="128"/>
      <scheme val="minor"/>
    </font>
    <font>
      <b/>
      <vertAlign val="superscript"/>
      <sz val="11"/>
      <color rgb="FFFF0000"/>
      <name val="游ゴシック"/>
      <family val="3"/>
      <charset val="128"/>
      <scheme val="minor"/>
    </font>
    <font>
      <b/>
      <sz val="11"/>
      <color rgb="FFFF0000"/>
      <name val="ＭＳ Ｐゴシック"/>
      <family val="3"/>
      <charset val="128"/>
    </font>
    <font>
      <sz val="11"/>
      <color rgb="FFFF0000"/>
      <name val="游ゴシック"/>
      <family val="3"/>
      <charset val="128"/>
    </font>
    <font>
      <sz val="8"/>
      <color theme="1"/>
      <name val="游ゴシック"/>
      <family val="2"/>
      <charset val="128"/>
      <scheme val="minor"/>
    </font>
    <font>
      <sz val="8"/>
      <color theme="1"/>
      <name val="游ゴシック"/>
      <family val="3"/>
      <charset val="128"/>
      <scheme val="minor"/>
    </font>
    <font>
      <b/>
      <sz val="12"/>
      <color rgb="FFFF0000"/>
      <name val="游ゴシック"/>
      <family val="3"/>
      <charset val="128"/>
      <scheme val="minor"/>
    </font>
    <font>
      <vertAlign val="subscript"/>
      <sz val="11"/>
      <name val="游ゴシック"/>
      <family val="3"/>
      <charset val="128"/>
      <scheme val="minor"/>
    </font>
    <font>
      <b/>
      <vertAlign val="subscript"/>
      <sz val="11"/>
      <color rgb="FFFF0000"/>
      <name val="游ゴシック"/>
      <family val="3"/>
      <charset val="128"/>
      <scheme val="minor"/>
    </font>
    <font>
      <sz val="12"/>
      <name val="游ゴシック"/>
      <family val="3"/>
      <charset val="128"/>
      <scheme val="minor"/>
    </font>
    <font>
      <b/>
      <sz val="12"/>
      <name val="游ゴシック"/>
      <family val="3"/>
      <charset val="128"/>
      <scheme val="minor"/>
    </font>
    <font>
      <b/>
      <sz val="10"/>
      <name val="游ゴシック"/>
      <family val="3"/>
      <charset val="128"/>
      <scheme val="minor"/>
    </font>
    <font>
      <sz val="10"/>
      <color rgb="FFFF0000"/>
      <name val="ＭＳ Ｐゴシック"/>
      <family val="3"/>
      <charset val="128"/>
    </font>
    <font>
      <vertAlign val="superscript"/>
      <sz val="10"/>
      <color rgb="FFFF0000"/>
      <name val="ＭＳ Ｐゴシック"/>
      <family val="3"/>
      <charset val="128"/>
    </font>
    <font>
      <sz val="9"/>
      <color indexed="81"/>
      <name val="MS P ゴシック"/>
      <family val="3"/>
      <charset val="128"/>
    </font>
    <font>
      <b/>
      <sz val="10"/>
      <color indexed="81"/>
      <name val="MS P ゴシック"/>
      <family val="3"/>
      <charset val="128"/>
    </font>
    <font>
      <b/>
      <sz val="11"/>
      <color indexed="81"/>
      <name val="MS P ゴシック"/>
      <family val="3"/>
      <charset val="128"/>
    </font>
    <font>
      <sz val="9"/>
      <color rgb="FFFF0000"/>
      <name val="ＭＳ Ｐゴシック"/>
      <family val="3"/>
      <charset val="128"/>
    </font>
    <font>
      <b/>
      <vertAlign val="subscript"/>
      <sz val="10"/>
      <color rgb="FFFF0000"/>
      <name val="ＭＳ Ｐゴシック"/>
      <family val="3"/>
      <charset val="128"/>
    </font>
  </fonts>
  <fills count="31">
    <fill>
      <patternFill patternType="none"/>
    </fill>
    <fill>
      <patternFill patternType="gray125"/>
    </fill>
    <fill>
      <patternFill patternType="solid">
        <fgColor theme="7" tint="0.79998168889431442"/>
        <bgColor indexed="64"/>
      </patternFill>
    </fill>
    <fill>
      <patternFill patternType="solid">
        <fgColor indexed="22"/>
        <bgColor indexed="64"/>
      </patternFill>
    </fill>
    <fill>
      <patternFill patternType="solid">
        <fgColor indexed="9"/>
        <bgColor indexed="64"/>
      </patternFill>
    </fill>
    <fill>
      <patternFill patternType="solid">
        <fgColor rgb="FFFFC000"/>
        <bgColor indexed="64"/>
      </patternFill>
    </fill>
    <fill>
      <patternFill patternType="solid">
        <fgColor indexed="55"/>
        <bgColor indexed="64"/>
      </patternFill>
    </fill>
    <fill>
      <patternFill patternType="solid">
        <fgColor indexed="42"/>
        <bgColor indexed="64"/>
      </patternFill>
    </fill>
    <fill>
      <patternFill patternType="solid">
        <fgColor rgb="FFFFFF99"/>
        <bgColor rgb="FF000000"/>
      </patternFill>
    </fill>
    <fill>
      <patternFill patternType="solid">
        <fgColor rgb="FF969696"/>
        <bgColor rgb="FF000000"/>
      </patternFill>
    </fill>
    <fill>
      <patternFill patternType="solid">
        <fgColor indexed="43"/>
        <bgColor indexed="64"/>
      </patternFill>
    </fill>
    <fill>
      <patternFill patternType="solid">
        <fgColor indexed="47"/>
        <bgColor indexed="64"/>
      </patternFill>
    </fill>
    <fill>
      <patternFill patternType="solid">
        <fgColor indexed="15"/>
        <bgColor indexed="64"/>
      </patternFill>
    </fill>
    <fill>
      <patternFill patternType="solid">
        <fgColor rgb="FFFFFF00"/>
        <bgColor indexed="64"/>
      </patternFill>
    </fill>
    <fill>
      <patternFill patternType="solid">
        <fgColor indexed="41"/>
        <bgColor indexed="64"/>
      </patternFill>
    </fill>
    <fill>
      <patternFill patternType="solid">
        <fgColor theme="5"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2"/>
        <bgColor indexed="64"/>
      </patternFill>
    </fill>
    <fill>
      <patternFill patternType="solid">
        <fgColor rgb="FFCCFFCC"/>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7" tint="0.59999389629810485"/>
        <bgColor indexed="64"/>
      </patternFill>
    </fill>
    <fill>
      <patternFill patternType="solid">
        <fgColor theme="4" tint="0.79998168889431442"/>
        <bgColor rgb="FF000000"/>
      </patternFill>
    </fill>
  </fills>
  <borders count="29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style="thin">
        <color indexed="64"/>
      </right>
      <top style="thick">
        <color rgb="FFFF0000"/>
      </top>
      <bottom style="thin">
        <color indexed="64"/>
      </bottom>
      <diagonal/>
    </border>
    <border>
      <left/>
      <right style="thin">
        <color indexed="64"/>
      </right>
      <top style="thick">
        <color rgb="FFFF0000"/>
      </top>
      <bottom style="thin">
        <color indexed="64"/>
      </bottom>
      <diagonal/>
    </border>
    <border>
      <left/>
      <right style="thick">
        <color rgb="FFFF0000"/>
      </right>
      <top style="thick">
        <color rgb="FFFF0000"/>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rgb="FFFF0000"/>
      </left>
      <right style="thin">
        <color indexed="64"/>
      </right>
      <top/>
      <bottom/>
      <diagonal/>
    </border>
    <border>
      <left style="thin">
        <color indexed="64"/>
      </left>
      <right style="thin">
        <color indexed="64"/>
      </right>
      <top/>
      <bottom/>
      <diagonal/>
    </border>
    <border>
      <left style="thin">
        <color indexed="64"/>
      </left>
      <right style="thick">
        <color rgb="FFFF0000"/>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bottom style="thick">
        <color indexed="10"/>
      </bottom>
      <diagonal/>
    </border>
    <border>
      <left/>
      <right style="thin">
        <color indexed="64"/>
      </right>
      <top/>
      <bottom style="thick">
        <color indexed="10"/>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medium">
        <color indexed="64"/>
      </bottom>
      <diagonal/>
    </border>
    <border>
      <left style="thick">
        <color rgb="FFFF0000"/>
      </left>
      <right style="thick">
        <color rgb="FFFF0000"/>
      </right>
      <top style="medium">
        <color indexed="64"/>
      </top>
      <bottom style="thin">
        <color indexed="64"/>
      </bottom>
      <diagonal/>
    </border>
    <border>
      <left style="thick">
        <color rgb="FFFF0000"/>
      </left>
      <right style="thick">
        <color rgb="FFFF0000"/>
      </right>
      <top style="medium">
        <color indexed="64"/>
      </top>
      <bottom style="thick">
        <color rgb="FFFF0000"/>
      </bottom>
      <diagonal/>
    </border>
    <border>
      <left style="thick">
        <color rgb="FFFF0000"/>
      </left>
      <right style="thick">
        <color rgb="FFFF0000"/>
      </right>
      <top style="thin">
        <color indexed="64"/>
      </top>
      <bottom style="thick">
        <color rgb="FFFF0000"/>
      </bottom>
      <diagonal/>
    </border>
    <border>
      <left style="thin">
        <color indexed="64"/>
      </left>
      <right/>
      <top style="dotted">
        <color indexed="64"/>
      </top>
      <bottom/>
      <diagonal/>
    </border>
    <border>
      <left style="thin">
        <color indexed="64"/>
      </left>
      <right/>
      <top/>
      <bottom/>
      <diagonal/>
    </border>
    <border>
      <left/>
      <right/>
      <top style="medium">
        <color auto="1"/>
      </top>
      <bottom/>
      <diagonal/>
    </border>
    <border>
      <left style="medium">
        <color auto="1"/>
      </left>
      <right/>
      <top/>
      <bottom/>
      <diagonal/>
    </border>
    <border>
      <left/>
      <right/>
      <top/>
      <bottom style="medium">
        <color auto="1"/>
      </bottom>
      <diagonal/>
    </border>
    <border>
      <left style="thin">
        <color auto="1"/>
      </left>
      <right/>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right style="thin">
        <color auto="1"/>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medium">
        <color rgb="FFFF0000"/>
      </right>
      <top/>
      <bottom/>
      <diagonal/>
    </border>
    <border>
      <left style="thin">
        <color auto="1"/>
      </left>
      <right/>
      <top style="thin">
        <color auto="1"/>
      </top>
      <bottom/>
      <diagonal/>
    </border>
    <border>
      <left/>
      <right/>
      <top/>
      <bottom style="thin">
        <color auto="1"/>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style="thin">
        <color auto="1"/>
      </top>
      <bottom/>
      <diagonal/>
    </border>
    <border>
      <left/>
      <right style="thick">
        <color rgb="FFFF0000"/>
      </right>
      <top style="thin">
        <color auto="1"/>
      </top>
      <bottom/>
      <diagonal/>
    </border>
    <border>
      <left style="thick">
        <color rgb="FFFF0000"/>
      </left>
      <right/>
      <top/>
      <bottom style="thin">
        <color auto="1"/>
      </bottom>
      <diagonal/>
    </border>
    <border>
      <left/>
      <right style="thick">
        <color rgb="FFFF0000"/>
      </right>
      <top/>
      <bottom style="thin">
        <color auto="1"/>
      </bottom>
      <diagonal/>
    </border>
    <border>
      <left/>
      <right style="thin">
        <color auto="1"/>
      </right>
      <top/>
      <bottom/>
      <diagonal/>
    </border>
    <border>
      <left style="thin">
        <color auto="1"/>
      </left>
      <right/>
      <top/>
      <bottom/>
      <diagonal/>
    </border>
    <border>
      <left/>
      <right style="medium">
        <color auto="1"/>
      </right>
      <top style="thin">
        <color auto="1"/>
      </top>
      <bottom style="thin">
        <color auto="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top style="thin">
        <color auto="1"/>
      </top>
      <bottom style="medium">
        <color rgb="FFFF0000"/>
      </bottom>
      <diagonal/>
    </border>
    <border>
      <left style="thin">
        <color auto="1"/>
      </left>
      <right style="medium">
        <color auto="1"/>
      </right>
      <top style="thin">
        <color auto="1"/>
      </top>
      <bottom style="medium">
        <color auto="1"/>
      </bottom>
      <diagonal/>
    </border>
    <border>
      <left style="thick">
        <color rgb="FFFF0000"/>
      </left>
      <right/>
      <top style="thin">
        <color auto="1"/>
      </top>
      <bottom style="medium">
        <color rgb="FFFF0000"/>
      </bottom>
      <diagonal/>
    </border>
    <border>
      <left/>
      <right style="thick">
        <color rgb="FFFF0000"/>
      </right>
      <top style="thin">
        <color auto="1"/>
      </top>
      <bottom style="medium">
        <color rgb="FFFF0000"/>
      </bottom>
      <diagonal/>
    </border>
    <border>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auto="1"/>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right style="thin">
        <color auto="1"/>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auto="1"/>
      </right>
      <top style="thin">
        <color auto="1"/>
      </top>
      <bottom/>
      <diagonal/>
    </border>
    <border>
      <left style="medium">
        <color indexed="64"/>
      </left>
      <right style="medium">
        <color indexed="64"/>
      </right>
      <top style="thin">
        <color indexed="64"/>
      </top>
      <bottom/>
      <diagonal/>
    </border>
    <border>
      <left style="thin">
        <color auto="1"/>
      </left>
      <right style="medium">
        <color auto="1"/>
      </right>
      <top style="thin">
        <color auto="1"/>
      </top>
      <bottom/>
      <diagonal/>
    </border>
    <border diagonalUp="1">
      <left/>
      <right/>
      <top style="medium">
        <color indexed="64"/>
      </top>
      <bottom style="medium">
        <color auto="1"/>
      </bottom>
      <diagonal style="thin">
        <color auto="1"/>
      </diagonal>
    </border>
    <border>
      <left style="thick">
        <color theme="7"/>
      </left>
      <right/>
      <top style="thick">
        <color theme="7"/>
      </top>
      <bottom style="thin">
        <color auto="1"/>
      </bottom>
      <diagonal/>
    </border>
    <border>
      <left/>
      <right/>
      <top style="thick">
        <color theme="7"/>
      </top>
      <bottom style="thin">
        <color auto="1"/>
      </bottom>
      <diagonal/>
    </border>
    <border>
      <left/>
      <right style="thick">
        <color theme="7"/>
      </right>
      <top style="thick">
        <color theme="7"/>
      </top>
      <bottom style="thin">
        <color indexed="64"/>
      </bottom>
      <diagonal/>
    </border>
    <border>
      <left style="thick">
        <color theme="7"/>
      </left>
      <right/>
      <top style="thin">
        <color auto="1"/>
      </top>
      <bottom style="thin">
        <color auto="1"/>
      </bottom>
      <diagonal/>
    </border>
    <border>
      <left/>
      <right style="thick">
        <color theme="7"/>
      </right>
      <top style="thin">
        <color auto="1"/>
      </top>
      <bottom style="thin">
        <color auto="1"/>
      </bottom>
      <diagonal/>
    </border>
    <border>
      <left style="thick">
        <color theme="7"/>
      </left>
      <right/>
      <top style="thin">
        <color auto="1"/>
      </top>
      <bottom/>
      <diagonal/>
    </border>
    <border>
      <left/>
      <right style="thick">
        <color theme="7"/>
      </right>
      <top style="thin">
        <color auto="1"/>
      </top>
      <bottom/>
      <diagonal/>
    </border>
    <border>
      <left style="thick">
        <color theme="7"/>
      </left>
      <right/>
      <top/>
      <bottom style="thin">
        <color auto="1"/>
      </bottom>
      <diagonal/>
    </border>
    <border>
      <left/>
      <right style="thick">
        <color theme="7"/>
      </right>
      <top/>
      <bottom style="thin">
        <color auto="1"/>
      </bottom>
      <diagonal/>
    </border>
    <border>
      <left style="thick">
        <color theme="7"/>
      </left>
      <right/>
      <top style="thin">
        <color auto="1"/>
      </top>
      <bottom style="thick">
        <color theme="7"/>
      </bottom>
      <diagonal/>
    </border>
    <border>
      <left/>
      <right/>
      <top style="thin">
        <color auto="1"/>
      </top>
      <bottom style="thick">
        <color theme="7"/>
      </bottom>
      <diagonal/>
    </border>
    <border>
      <left/>
      <right style="thick">
        <color theme="7"/>
      </right>
      <top style="thin">
        <color auto="1"/>
      </top>
      <bottom style="thick">
        <color theme="7"/>
      </bottom>
      <diagonal/>
    </border>
    <border>
      <left/>
      <right style="thin">
        <color rgb="FFFFC000"/>
      </right>
      <top/>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style="medium">
        <color rgb="FFFFC000"/>
      </top>
      <bottom style="thin">
        <color auto="1"/>
      </bottom>
      <diagonal/>
    </border>
    <border>
      <left/>
      <right/>
      <top style="medium">
        <color rgb="FFFFC000"/>
      </top>
      <bottom style="thin">
        <color auto="1"/>
      </bottom>
      <diagonal/>
    </border>
    <border>
      <left/>
      <right style="medium">
        <color rgb="FFFFC000"/>
      </right>
      <top style="medium">
        <color rgb="FFFFC000"/>
      </top>
      <bottom style="thin">
        <color auto="1"/>
      </bottom>
      <diagonal/>
    </border>
    <border>
      <left style="medium">
        <color rgb="FFFFC000"/>
      </left>
      <right/>
      <top style="thin">
        <color auto="1"/>
      </top>
      <bottom style="thin">
        <color auto="1"/>
      </bottom>
      <diagonal/>
    </border>
    <border>
      <left/>
      <right style="medium">
        <color rgb="FFFFC000"/>
      </right>
      <top style="thin">
        <color auto="1"/>
      </top>
      <bottom style="thin">
        <color auto="1"/>
      </bottom>
      <diagonal/>
    </border>
    <border>
      <left style="medium">
        <color rgb="FFFFC000"/>
      </left>
      <right/>
      <top style="thin">
        <color auto="1"/>
      </top>
      <bottom style="medium">
        <color rgb="FFFFC000"/>
      </bottom>
      <diagonal/>
    </border>
    <border>
      <left/>
      <right/>
      <top style="thin">
        <color auto="1"/>
      </top>
      <bottom style="medium">
        <color rgb="FFFFC000"/>
      </bottom>
      <diagonal/>
    </border>
    <border>
      <left/>
      <right style="medium">
        <color rgb="FFFFC000"/>
      </right>
      <top style="thin">
        <color auto="1"/>
      </top>
      <bottom style="medium">
        <color rgb="FFFFC000"/>
      </bottom>
      <diagonal/>
    </border>
    <border>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auto="1"/>
      </left>
      <right style="medium">
        <color rgb="FFFF0000"/>
      </right>
      <top style="medium">
        <color rgb="FFFF0000"/>
      </top>
      <bottom style="medium">
        <color rgb="FFFF0000"/>
      </bottom>
      <diagonal/>
    </border>
    <border>
      <left style="thin">
        <color theme="1"/>
      </left>
      <right style="thin">
        <color theme="1"/>
      </right>
      <top style="thin">
        <color theme="1"/>
      </top>
      <bottom style="thin">
        <color theme="1"/>
      </bottom>
      <diagonal/>
    </border>
    <border>
      <left style="thick">
        <color rgb="FFFF0000"/>
      </left>
      <right/>
      <top/>
      <bottom/>
      <diagonal/>
    </border>
    <border>
      <left style="thin">
        <color theme="1"/>
      </left>
      <right style="thin">
        <color theme="1"/>
      </right>
      <top style="thin">
        <color theme="1"/>
      </top>
      <bottom/>
      <diagonal/>
    </border>
    <border>
      <left/>
      <right style="thin">
        <color auto="1"/>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theme="1"/>
      </bottom>
      <diagonal/>
    </border>
    <border>
      <left style="thin">
        <color theme="1"/>
      </left>
      <right/>
      <top style="thin">
        <color theme="1"/>
      </top>
      <bottom/>
      <diagonal/>
    </border>
    <border>
      <left style="thin">
        <color theme="1"/>
      </left>
      <right/>
      <top/>
      <bottom style="thin">
        <color theme="1"/>
      </bottom>
      <diagonal/>
    </border>
    <border>
      <left style="thin">
        <color theme="1"/>
      </left>
      <right/>
      <top style="thin">
        <color theme="1"/>
      </top>
      <bottom style="thin">
        <color indexed="64"/>
      </bottom>
      <diagonal/>
    </border>
    <border>
      <left style="medium">
        <color rgb="FFFF0000"/>
      </left>
      <right style="thin">
        <color theme="1"/>
      </right>
      <top style="medium">
        <color rgb="FFFF0000"/>
      </top>
      <bottom style="thin">
        <color theme="1"/>
      </bottom>
      <diagonal/>
    </border>
    <border>
      <left style="thin">
        <color theme="1"/>
      </left>
      <right style="thin">
        <color theme="1"/>
      </right>
      <top style="medium">
        <color rgb="FFFF0000"/>
      </top>
      <bottom style="thin">
        <color theme="1"/>
      </bottom>
      <diagonal/>
    </border>
    <border>
      <left style="thin">
        <color theme="1"/>
      </left>
      <right style="medium">
        <color rgb="FFFF0000"/>
      </right>
      <top style="medium">
        <color rgb="FFFF0000"/>
      </top>
      <bottom style="thin">
        <color theme="1"/>
      </bottom>
      <diagonal/>
    </border>
    <border>
      <left style="medium">
        <color rgb="FFFF0000"/>
      </left>
      <right style="thin">
        <color theme="1"/>
      </right>
      <top style="thin">
        <color theme="1"/>
      </top>
      <bottom style="thin">
        <color theme="1"/>
      </bottom>
      <diagonal/>
    </border>
    <border>
      <left style="thin">
        <color theme="1"/>
      </left>
      <right style="medium">
        <color rgb="FFFF0000"/>
      </right>
      <top style="thin">
        <color theme="1"/>
      </top>
      <bottom style="thin">
        <color theme="1"/>
      </bottom>
      <diagonal/>
    </border>
    <border>
      <left style="medium">
        <color rgb="FFFF0000"/>
      </left>
      <right style="thin">
        <color theme="1"/>
      </right>
      <top style="thin">
        <color theme="1"/>
      </top>
      <bottom/>
      <diagonal/>
    </border>
    <border>
      <left style="thin">
        <color theme="1"/>
      </left>
      <right style="medium">
        <color rgb="FFFF0000"/>
      </right>
      <top style="thin">
        <color theme="1"/>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thin">
        <color theme="1"/>
      </right>
      <top/>
      <bottom style="thin">
        <color theme="1"/>
      </bottom>
      <diagonal/>
    </border>
    <border>
      <left style="thin">
        <color theme="1"/>
      </left>
      <right style="medium">
        <color rgb="FFFF0000"/>
      </right>
      <top/>
      <bottom style="thin">
        <color theme="1"/>
      </bottom>
      <diagonal/>
    </border>
    <border>
      <left style="medium">
        <color rgb="FFFF0000"/>
      </left>
      <right style="thin">
        <color theme="1"/>
      </right>
      <top style="thin">
        <color theme="1"/>
      </top>
      <bottom style="thin">
        <color indexed="64"/>
      </bottom>
      <diagonal/>
    </border>
    <border>
      <left style="thin">
        <color theme="1"/>
      </left>
      <right style="medium">
        <color rgb="FFFF0000"/>
      </right>
      <top style="thin">
        <color theme="1"/>
      </top>
      <bottom style="thin">
        <color indexed="64"/>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bottom style="thin">
        <color theme="1"/>
      </bottom>
      <diagonal/>
    </border>
    <border>
      <left style="thin">
        <color auto="1"/>
      </left>
      <right style="thin">
        <color auto="1"/>
      </right>
      <top/>
      <bottom style="thin">
        <color auto="1"/>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auto="1"/>
      </left>
      <right style="medium">
        <color rgb="FFFF0000"/>
      </right>
      <top style="thin">
        <color theme="1"/>
      </top>
      <bottom style="thin">
        <color theme="1"/>
      </bottom>
      <diagonal/>
    </border>
    <border>
      <left/>
      <right style="thin">
        <color indexed="64"/>
      </right>
      <top/>
      <bottom style="thin">
        <color indexed="64"/>
      </bottom>
      <diagonal/>
    </border>
    <border>
      <left style="thin">
        <color indexed="64"/>
      </left>
      <right style="thick">
        <color rgb="FFFF0000"/>
      </right>
      <top/>
      <bottom style="thin">
        <color indexed="64"/>
      </bottom>
      <diagonal/>
    </border>
    <border>
      <left/>
      <right style="thin">
        <color theme="1"/>
      </right>
      <top style="thin">
        <color theme="1"/>
      </top>
      <bottom style="thin">
        <color theme="1"/>
      </bottom>
      <diagonal/>
    </border>
    <border>
      <left/>
      <right style="thin">
        <color theme="1"/>
      </right>
      <top style="thin">
        <color theme="1"/>
      </top>
      <bottom style="thin">
        <color auto="1"/>
      </bottom>
      <diagonal/>
    </border>
    <border>
      <left style="medium">
        <color rgb="FFFF0000"/>
      </left>
      <right style="thin">
        <color auto="1"/>
      </right>
      <top style="thin">
        <color theme="1"/>
      </top>
      <bottom style="thin">
        <color auto="1"/>
      </bottom>
      <diagonal/>
    </border>
    <border>
      <left style="thin">
        <color auto="1"/>
      </left>
      <right style="thin">
        <color auto="1"/>
      </right>
      <top style="thin">
        <color theme="1"/>
      </top>
      <bottom style="thin">
        <color auto="1"/>
      </bottom>
      <diagonal/>
    </border>
    <border>
      <left style="thin">
        <color auto="1"/>
      </left>
      <right style="medium">
        <color rgb="FFFF0000"/>
      </right>
      <top style="thin">
        <color theme="1"/>
      </top>
      <bottom style="thin">
        <color auto="1"/>
      </bottom>
      <diagonal/>
    </border>
    <border>
      <left style="medium">
        <color rgb="FFFF0000"/>
      </left>
      <right style="thin">
        <color auto="1"/>
      </right>
      <top style="thin">
        <color auto="1"/>
      </top>
      <bottom/>
      <diagonal/>
    </border>
    <border>
      <left style="thin">
        <color auto="1"/>
      </left>
      <right style="medium">
        <color rgb="FFFF0000"/>
      </right>
      <top style="thin">
        <color auto="1"/>
      </top>
      <bottom/>
      <diagonal/>
    </border>
    <border>
      <left style="medium">
        <color rgb="FFFF0000"/>
      </left>
      <right style="thin">
        <color auto="1"/>
      </right>
      <top/>
      <bottom style="thin">
        <color auto="1"/>
      </bottom>
      <diagonal/>
    </border>
    <border>
      <left style="thin">
        <color auto="1"/>
      </left>
      <right style="medium">
        <color rgb="FFFF0000"/>
      </right>
      <top/>
      <bottom style="thin">
        <color auto="1"/>
      </bottom>
      <diagonal/>
    </border>
    <border>
      <left style="medium">
        <color rgb="FFFF0000"/>
      </left>
      <right style="thin">
        <color theme="1"/>
      </right>
      <top style="medium">
        <color rgb="FFFF0000"/>
      </top>
      <bottom/>
      <diagonal/>
    </border>
    <border>
      <left style="thin">
        <color theme="1"/>
      </left>
      <right style="thin">
        <color theme="1"/>
      </right>
      <top style="medium">
        <color rgb="FFFF0000"/>
      </top>
      <bottom/>
      <diagonal/>
    </border>
    <border>
      <left style="thin">
        <color theme="1"/>
      </left>
      <right style="medium">
        <color rgb="FFFF0000"/>
      </right>
      <top style="medium">
        <color rgb="FFFF0000"/>
      </top>
      <bottom/>
      <diagonal/>
    </border>
    <border>
      <left style="medium">
        <color rgb="FFFF0000"/>
      </left>
      <right style="thin">
        <color auto="1"/>
      </right>
      <top style="thin">
        <color auto="1"/>
      </top>
      <bottom style="thin">
        <color theme="1"/>
      </bottom>
      <diagonal/>
    </border>
    <border>
      <left style="thin">
        <color auto="1"/>
      </left>
      <right style="thin">
        <color auto="1"/>
      </right>
      <top style="thin">
        <color auto="1"/>
      </top>
      <bottom style="thin">
        <color theme="1"/>
      </bottom>
      <diagonal/>
    </border>
    <border>
      <left style="thin">
        <color auto="1"/>
      </left>
      <right style="medium">
        <color rgb="FFFF0000"/>
      </right>
      <top style="thin">
        <color auto="1"/>
      </top>
      <bottom style="thin">
        <color theme="1"/>
      </bottom>
      <diagonal/>
    </border>
    <border>
      <left style="medium">
        <color rgb="FFFF0000"/>
      </left>
      <right style="thin">
        <color auto="1"/>
      </right>
      <top/>
      <bottom/>
      <diagonal/>
    </border>
    <border>
      <left style="thin">
        <color auto="1"/>
      </left>
      <right style="medium">
        <color rgb="FFFF0000"/>
      </right>
      <top/>
      <bottom/>
      <diagonal/>
    </border>
    <border>
      <left style="medium">
        <color rgb="FFFF0000"/>
      </left>
      <right style="thin">
        <color auto="1"/>
      </right>
      <top/>
      <bottom style="medium">
        <color rgb="FFFF0000"/>
      </bottom>
      <diagonal/>
    </border>
    <border>
      <left style="thin">
        <color auto="1"/>
      </left>
      <right style="thin">
        <color auto="1"/>
      </right>
      <top/>
      <bottom style="medium">
        <color rgb="FFFF0000"/>
      </bottom>
      <diagonal/>
    </border>
    <border>
      <left style="thin">
        <color auto="1"/>
      </left>
      <right style="medium">
        <color rgb="FFFF0000"/>
      </right>
      <top/>
      <bottom style="medium">
        <color rgb="FFFF0000"/>
      </bottom>
      <diagonal/>
    </border>
    <border>
      <left/>
      <right style="thin">
        <color theme="1"/>
      </right>
      <top style="thin">
        <color theme="1"/>
      </top>
      <bottom/>
      <diagonal/>
    </border>
    <border>
      <left/>
      <right style="thin">
        <color theme="1"/>
      </right>
      <top/>
      <bottom style="thin">
        <color theme="1"/>
      </bottom>
      <diagonal/>
    </border>
    <border>
      <left style="thin">
        <color theme="1"/>
      </left>
      <right style="thin">
        <color theme="1"/>
      </right>
      <top/>
      <bottom style="thin">
        <color indexed="64"/>
      </bottom>
      <diagonal/>
    </border>
    <border>
      <left style="thin">
        <color theme="1"/>
      </left>
      <right style="medium">
        <color rgb="FFFF0000"/>
      </right>
      <top/>
      <bottom style="thin">
        <color indexed="64"/>
      </bottom>
      <diagonal/>
    </border>
    <border>
      <left style="thin">
        <color theme="1"/>
      </left>
      <right style="thin">
        <color theme="1"/>
      </right>
      <top style="medium">
        <color rgb="FFFF0000"/>
      </top>
      <bottom style="medium">
        <color rgb="FFFF0000"/>
      </bottom>
      <diagonal/>
    </border>
    <border>
      <left style="thin">
        <color auto="1"/>
      </left>
      <right/>
      <top/>
      <bottom style="thin">
        <color auto="1"/>
      </bottom>
      <diagonal/>
    </border>
    <border>
      <left style="thin">
        <color auto="1"/>
      </left>
      <right style="medium">
        <color rgb="FFFF0000"/>
      </right>
      <top style="medium">
        <color auto="1"/>
      </top>
      <bottom style="thin">
        <color auto="1"/>
      </bottom>
      <diagonal/>
    </border>
    <border>
      <left style="thin">
        <color auto="1"/>
      </left>
      <right style="medium">
        <color rgb="FFFF0000"/>
      </right>
      <top style="thin">
        <color auto="1"/>
      </top>
      <bottom style="medium">
        <color auto="1"/>
      </bottom>
      <diagonal/>
    </border>
    <border>
      <left style="medium">
        <color auto="1"/>
      </left>
      <right style="thin">
        <color theme="1"/>
      </right>
      <top style="medium">
        <color auto="1"/>
      </top>
      <bottom style="thin">
        <color theme="1"/>
      </bottom>
      <diagonal/>
    </border>
    <border>
      <left style="medium">
        <color auto="1"/>
      </left>
      <right style="thin">
        <color theme="1"/>
      </right>
      <top style="thin">
        <color theme="1"/>
      </top>
      <bottom style="thin">
        <color theme="1"/>
      </bottom>
      <diagonal/>
    </border>
    <border>
      <left style="medium">
        <color auto="1"/>
      </left>
      <right style="thin">
        <color theme="1"/>
      </right>
      <top style="thin">
        <color theme="1"/>
      </top>
      <bottom style="medium">
        <color auto="1"/>
      </bottom>
      <diagonal/>
    </border>
    <border>
      <left style="medium">
        <color auto="1"/>
      </left>
      <right style="thin">
        <color theme="1"/>
      </right>
      <top style="medium">
        <color auto="1"/>
      </top>
      <bottom style="medium">
        <color auto="1"/>
      </bottom>
      <diagonal/>
    </border>
    <border>
      <left style="medium">
        <color auto="1"/>
      </left>
      <right style="thin">
        <color theme="1"/>
      </right>
      <top/>
      <bottom style="medium">
        <color auto="1"/>
      </bottom>
      <diagonal/>
    </border>
    <border>
      <left style="medium">
        <color auto="1"/>
      </left>
      <right style="thin">
        <color theme="1"/>
      </right>
      <top style="thin">
        <color theme="1"/>
      </top>
      <bottom/>
      <diagonal/>
    </border>
    <border>
      <left style="thin">
        <color theme="1"/>
      </left>
      <right/>
      <top/>
      <bottom style="medium">
        <color auto="1"/>
      </bottom>
      <diagonal/>
    </border>
    <border>
      <left/>
      <right style="thin">
        <color auto="1"/>
      </right>
      <top style="medium">
        <color rgb="FFFF0000"/>
      </top>
      <bottom style="thin">
        <color auto="1"/>
      </bottom>
      <diagonal/>
    </border>
    <border>
      <left/>
      <right style="thin">
        <color auto="1"/>
      </right>
      <top/>
      <bottom style="medium">
        <color rgb="FFFF0000"/>
      </bottom>
      <diagonal/>
    </border>
    <border>
      <left style="thin">
        <color theme="1"/>
      </left>
      <right style="medium">
        <color auto="1"/>
      </right>
      <top style="medium">
        <color auto="1"/>
      </top>
      <bottom style="thin">
        <color theme="1"/>
      </bottom>
      <diagonal/>
    </border>
    <border>
      <left style="thin">
        <color theme="1"/>
      </left>
      <right style="medium">
        <color auto="1"/>
      </right>
      <top style="thin">
        <color theme="1"/>
      </top>
      <bottom style="thin">
        <color theme="1"/>
      </bottom>
      <diagonal/>
    </border>
    <border>
      <left style="thin">
        <color theme="1"/>
      </left>
      <right style="medium">
        <color auto="1"/>
      </right>
      <top style="thin">
        <color theme="1"/>
      </top>
      <bottom/>
      <diagonal/>
    </border>
    <border>
      <left style="thin">
        <color theme="1"/>
      </left>
      <right style="medium">
        <color auto="1"/>
      </right>
      <top style="thin">
        <color theme="1"/>
      </top>
      <bottom style="medium">
        <color auto="1"/>
      </bottom>
      <diagonal/>
    </border>
    <border>
      <left style="thin">
        <color auto="1"/>
      </left>
      <right style="medium">
        <color auto="1"/>
      </right>
      <top style="medium">
        <color rgb="FFFF0000"/>
      </top>
      <bottom style="thin">
        <color auto="1"/>
      </bottom>
      <diagonal/>
    </border>
    <border>
      <left style="thin">
        <color auto="1"/>
      </left>
      <right style="medium">
        <color auto="1"/>
      </right>
      <top/>
      <bottom style="medium">
        <color rgb="FFFF0000"/>
      </bottom>
      <diagonal/>
    </border>
    <border>
      <left style="thin">
        <color theme="1"/>
      </left>
      <right/>
      <top style="medium">
        <color auto="1"/>
      </top>
      <bottom style="medium">
        <color auto="1"/>
      </bottom>
      <diagonal/>
    </border>
    <border>
      <left style="medium">
        <color auto="1"/>
      </left>
      <right style="thin">
        <color theme="1"/>
      </right>
      <top style="medium">
        <color rgb="FFFF0000"/>
      </top>
      <bottom style="medium">
        <color rgb="FFFF0000"/>
      </bottom>
      <diagonal/>
    </border>
    <border>
      <left style="thin">
        <color theme="1"/>
      </left>
      <right style="medium">
        <color auto="1"/>
      </right>
      <top style="medium">
        <color rgb="FFFF0000"/>
      </top>
      <bottom style="medium">
        <color rgb="FFFF0000"/>
      </bottom>
      <diagonal/>
    </border>
    <border>
      <left style="medium">
        <color auto="1"/>
      </left>
      <right style="thin">
        <color theme="1"/>
      </right>
      <top style="thin">
        <color theme="1"/>
      </top>
      <bottom style="thin">
        <color auto="1"/>
      </bottom>
      <diagonal/>
    </border>
    <border>
      <left style="thin">
        <color theme="1"/>
      </left>
      <right style="medium">
        <color auto="1"/>
      </right>
      <top style="thin">
        <color theme="1"/>
      </top>
      <bottom style="thin">
        <color auto="1"/>
      </bottom>
      <diagonal/>
    </border>
    <border>
      <left/>
      <right/>
      <top style="thin">
        <color theme="1"/>
      </top>
      <bottom style="thin">
        <color theme="1"/>
      </bottom>
      <diagonal/>
    </border>
    <border>
      <left style="medium">
        <color rgb="FFFF0000"/>
      </left>
      <right style="thin">
        <color theme="1"/>
      </right>
      <top style="thin">
        <color theme="1"/>
      </top>
      <bottom style="medium">
        <color rgb="FFFF0000"/>
      </bottom>
      <diagonal/>
    </border>
    <border>
      <left style="thin">
        <color theme="1"/>
      </left>
      <right style="thin">
        <color theme="1"/>
      </right>
      <top style="thin">
        <color theme="1"/>
      </top>
      <bottom style="medium">
        <color rgb="FFFF0000"/>
      </bottom>
      <diagonal/>
    </border>
    <border>
      <left style="thin">
        <color theme="1"/>
      </left>
      <right style="medium">
        <color rgb="FFFF0000"/>
      </right>
      <top style="thin">
        <color theme="1"/>
      </top>
      <bottom style="medium">
        <color rgb="FFFF0000"/>
      </bottom>
      <diagonal/>
    </border>
    <border>
      <left/>
      <right/>
      <top style="thin">
        <color rgb="FF000000"/>
      </top>
      <bottom style="thin">
        <color rgb="FF000000"/>
      </bottom>
      <diagonal/>
    </border>
    <border>
      <left/>
      <right/>
      <top style="thin">
        <color rgb="FF000000"/>
      </top>
      <bottom/>
      <diagonal/>
    </border>
    <border>
      <left/>
      <right style="thin">
        <color theme="1"/>
      </right>
      <top/>
      <bottom/>
      <diagonal/>
    </border>
    <border>
      <left/>
      <right/>
      <top/>
      <bottom style="thin">
        <color rgb="FF000000"/>
      </bottom>
      <diagonal/>
    </border>
    <border>
      <left style="medium">
        <color indexed="64"/>
      </left>
      <right/>
      <top/>
      <bottom style="thin">
        <color indexed="64"/>
      </bottom>
      <diagonal/>
    </border>
    <border>
      <left style="medium">
        <color indexed="64"/>
      </left>
      <right/>
      <top style="thin">
        <color indexed="64"/>
      </top>
      <bottom/>
      <diagonal/>
    </border>
    <border>
      <left style="medium">
        <color auto="1"/>
      </left>
      <right/>
      <top style="dotted">
        <color auto="1"/>
      </top>
      <bottom style="thin">
        <color indexed="64"/>
      </bottom>
      <diagonal/>
    </border>
    <border>
      <left style="thick">
        <color rgb="FFFF0000"/>
      </left>
      <right style="thin">
        <color indexed="64"/>
      </right>
      <top style="dotted">
        <color auto="1"/>
      </top>
      <bottom style="thin">
        <color indexed="64"/>
      </bottom>
      <diagonal/>
    </border>
    <border>
      <left style="thin">
        <color auto="1"/>
      </left>
      <right style="thin">
        <color auto="1"/>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ck">
        <color rgb="FFFF0000"/>
      </right>
      <top style="dotted">
        <color auto="1"/>
      </top>
      <bottom style="thin">
        <color indexed="64"/>
      </bottom>
      <diagonal/>
    </border>
    <border>
      <left/>
      <right style="medium">
        <color indexed="64"/>
      </right>
      <top style="dotted">
        <color auto="1"/>
      </top>
      <bottom style="thin">
        <color indexed="64"/>
      </bottom>
      <diagonal/>
    </border>
    <border>
      <left style="thick">
        <color rgb="FFFF0000"/>
      </left>
      <right style="thin">
        <color indexed="64"/>
      </right>
      <top style="thin">
        <color indexed="64"/>
      </top>
      <bottom/>
      <diagonal/>
    </border>
    <border>
      <left style="thin">
        <color indexed="64"/>
      </left>
      <right style="thick">
        <color rgb="FFFF0000"/>
      </right>
      <top style="thin">
        <color indexed="64"/>
      </top>
      <bottom/>
      <diagonal/>
    </border>
    <border>
      <left style="thin">
        <color auto="1"/>
      </left>
      <right style="medium">
        <color auto="1"/>
      </right>
      <top style="dotted">
        <color auto="1"/>
      </top>
      <bottom style="thin">
        <color auto="1"/>
      </bottom>
      <diagonal/>
    </border>
    <border>
      <left/>
      <right/>
      <top style="dotted">
        <color auto="1"/>
      </top>
      <bottom style="thin">
        <color auto="1"/>
      </bottom>
      <diagonal/>
    </border>
    <border>
      <left style="thick">
        <color rgb="FFFF0000"/>
      </left>
      <right style="thin">
        <color indexed="64"/>
      </right>
      <top style="thin">
        <color indexed="64"/>
      </top>
      <bottom style="thin">
        <color auto="1"/>
      </bottom>
      <diagonal/>
    </border>
    <border>
      <left style="thin">
        <color indexed="64"/>
      </left>
      <right style="thick">
        <color rgb="FFFF0000"/>
      </right>
      <top style="thin">
        <color indexed="64"/>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auto="1"/>
      </right>
      <top/>
      <bottom style="thin">
        <color auto="1"/>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ck">
        <color rgb="FFFF0000"/>
      </left>
      <right style="thick">
        <color rgb="FFFF0000"/>
      </right>
      <top style="thin">
        <color indexed="64"/>
      </top>
      <bottom/>
      <diagonal/>
    </border>
    <border>
      <left style="medium">
        <color indexed="64"/>
      </left>
      <right style="thin">
        <color indexed="64"/>
      </right>
      <top style="hair">
        <color indexed="64"/>
      </top>
      <bottom style="medium">
        <color indexed="64"/>
      </bottom>
      <diagonal/>
    </border>
    <border>
      <left style="thin">
        <color auto="1"/>
      </left>
      <right/>
      <top style="hair">
        <color indexed="64"/>
      </top>
      <bottom style="medium">
        <color indexed="64"/>
      </bottom>
      <diagonal/>
    </border>
    <border>
      <left style="thick">
        <color rgb="FFFF0000"/>
      </left>
      <right style="thick">
        <color rgb="FFFF0000"/>
      </right>
      <top style="hair">
        <color indexed="64"/>
      </top>
      <bottom style="medium">
        <color indexed="64"/>
      </bottom>
      <diagonal/>
    </border>
    <border>
      <left style="thick">
        <color rgb="FFFF0000"/>
      </left>
      <right style="thick">
        <color rgb="FFFF0000"/>
      </right>
      <top style="thick">
        <color rgb="FFFF0000"/>
      </top>
      <bottom style="thin">
        <color rgb="FFFF0000"/>
      </bottom>
      <diagonal/>
    </border>
    <border>
      <left style="thick">
        <color rgb="FFFF0000"/>
      </left>
      <right style="thick">
        <color rgb="FFFF0000"/>
      </right>
      <top style="thin">
        <color rgb="FFFF0000"/>
      </top>
      <bottom style="thick">
        <color rgb="FFFF0000"/>
      </bottom>
      <diagonal/>
    </border>
    <border>
      <left style="medium">
        <color indexed="64"/>
      </left>
      <right style="thick">
        <color rgb="FFFF0000"/>
      </right>
      <top style="medium">
        <color indexed="64"/>
      </top>
      <bottom/>
      <diagonal/>
    </border>
    <border>
      <left style="medium">
        <color indexed="64"/>
      </left>
      <right style="thick">
        <color rgb="FFFF0000"/>
      </right>
      <top/>
      <bottom style="medium">
        <color indexed="64"/>
      </bottom>
      <diagonal/>
    </border>
    <border>
      <left/>
      <right style="medium">
        <color indexed="64"/>
      </right>
      <top style="thin">
        <color indexed="64"/>
      </top>
      <bottom style="medium">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style="thin">
        <color indexed="64"/>
      </right>
      <top/>
      <bottom/>
      <diagonal/>
    </border>
    <border>
      <left style="thin">
        <color indexed="64"/>
      </left>
      <right style="thick">
        <color rgb="FFFF0000"/>
      </right>
      <top/>
      <bottom style="thick">
        <color indexed="10"/>
      </bottom>
      <diagonal/>
    </border>
    <border>
      <left style="thick">
        <color rgb="FFFF0000"/>
      </left>
      <right style="thin">
        <color indexed="64"/>
      </right>
      <top/>
      <bottom style="thin">
        <color indexed="64"/>
      </bottom>
      <diagonal/>
    </border>
    <border>
      <left style="thick">
        <color rgb="FFFF0000"/>
      </left>
      <right style="thin">
        <color indexed="64"/>
      </right>
      <top/>
      <bottom style="thick">
        <color indexed="10"/>
      </bottom>
      <diagonal/>
    </border>
    <border>
      <left style="thick">
        <color rgb="FFFF0000"/>
      </left>
      <right style="thick">
        <color rgb="FFFF0000"/>
      </right>
      <top/>
      <bottom style="thin">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7" fillId="0" borderId="0">
      <alignment vertical="center"/>
    </xf>
    <xf numFmtId="0" fontId="18" fillId="0" borderId="0" applyNumberFormat="0" applyFill="0" applyBorder="0" applyAlignment="0" applyProtection="0">
      <alignment vertical="center"/>
    </xf>
  </cellStyleXfs>
  <cellXfs count="855">
    <xf numFmtId="0" fontId="0" fillId="0" borderId="0" xfId="0">
      <alignment vertical="center"/>
    </xf>
    <xf numFmtId="0" fontId="0" fillId="0" borderId="1" xfId="0" applyBorder="1">
      <alignment vertical="center"/>
    </xf>
    <xf numFmtId="0" fontId="0" fillId="0" borderId="0" xfId="0" applyAlignment="1">
      <alignment horizontal="center" vertical="center"/>
    </xf>
    <xf numFmtId="0" fontId="4" fillId="0" borderId="0" xfId="0" applyFont="1">
      <alignment vertical="center"/>
    </xf>
    <xf numFmtId="0" fontId="7" fillId="0" borderId="0" xfId="0" applyFont="1">
      <alignment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8" fillId="0" borderId="6" xfId="0" applyFont="1" applyBorder="1" applyAlignment="1">
      <alignment horizontal="center" vertical="center"/>
    </xf>
    <xf numFmtId="0" fontId="4" fillId="7" borderId="20" xfId="0" applyFont="1" applyFill="1" applyBorder="1" applyAlignment="1">
      <alignment horizontal="center" vertical="center"/>
    </xf>
    <xf numFmtId="40" fontId="4" fillId="8" borderId="21" xfId="1" applyNumberFormat="1" applyFont="1" applyFill="1" applyBorder="1" applyAlignment="1">
      <alignment horizontal="center" vertical="center"/>
    </xf>
    <xf numFmtId="40" fontId="4" fillId="8" borderId="22" xfId="1" applyNumberFormat="1" applyFont="1" applyFill="1" applyBorder="1" applyAlignment="1">
      <alignment horizontal="center" vertical="center"/>
    </xf>
    <xf numFmtId="40" fontId="4" fillId="8" borderId="23" xfId="1" applyNumberFormat="1" applyFont="1" applyFill="1" applyBorder="1" applyAlignment="1">
      <alignment horizontal="center" vertical="center"/>
    </xf>
    <xf numFmtId="38" fontId="9" fillId="7" borderId="20" xfId="1" applyFont="1" applyFill="1" applyBorder="1" applyAlignment="1">
      <alignment vertical="center"/>
    </xf>
    <xf numFmtId="38" fontId="8" fillId="0" borderId="0" xfId="1" applyFont="1" applyBorder="1" applyAlignment="1">
      <alignment horizontal="left" vertical="center" indent="2"/>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8" fillId="0" borderId="13" xfId="0" applyFont="1" applyBorder="1">
      <alignment vertical="center"/>
    </xf>
    <xf numFmtId="0" fontId="4" fillId="7" borderId="24" xfId="0" applyFont="1" applyFill="1" applyBorder="1" applyAlignment="1">
      <alignment horizontal="center" vertical="center"/>
    </xf>
    <xf numFmtId="38" fontId="8" fillId="0" borderId="0" xfId="1" applyFont="1" applyBorder="1" applyAlignment="1">
      <alignment horizontal="left" vertical="center" indent="3"/>
    </xf>
    <xf numFmtId="0" fontId="4" fillId="0" borderId="2" xfId="0" applyFont="1" applyBorder="1">
      <alignment vertical="center"/>
    </xf>
    <xf numFmtId="0" fontId="4" fillId="0" borderId="5" xfId="0" applyFont="1" applyBorder="1" applyAlignment="1">
      <alignment horizontal="center" vertical="center"/>
    </xf>
    <xf numFmtId="0" fontId="8" fillId="0" borderId="25" xfId="0" applyFont="1" applyBorder="1" applyAlignment="1">
      <alignment horizontal="center" vertical="center" wrapText="1"/>
    </xf>
    <xf numFmtId="40" fontId="4" fillId="9" borderId="21" xfId="1" applyNumberFormat="1" applyFont="1" applyFill="1" applyBorder="1" applyAlignment="1">
      <alignment vertical="center"/>
    </xf>
    <xf numFmtId="40" fontId="4" fillId="9" borderId="26" xfId="1" applyNumberFormat="1" applyFont="1" applyFill="1" applyBorder="1" applyAlignment="1">
      <alignment vertical="center"/>
    </xf>
    <xf numFmtId="40" fontId="4" fillId="9" borderId="22" xfId="1" applyNumberFormat="1" applyFont="1" applyFill="1" applyBorder="1" applyAlignment="1">
      <alignment vertical="center"/>
    </xf>
    <xf numFmtId="40" fontId="4" fillId="9" borderId="27" xfId="1" applyNumberFormat="1" applyFont="1" applyFill="1" applyBorder="1" applyAlignment="1">
      <alignment vertical="center"/>
    </xf>
    <xf numFmtId="176" fontId="4" fillId="0" borderId="0" xfId="0" applyNumberFormat="1" applyFont="1" applyAlignment="1">
      <alignment horizontal="center" vertical="center"/>
    </xf>
    <xf numFmtId="0" fontId="4" fillId="6" borderId="28" xfId="2" applyFont="1" applyFill="1" applyBorder="1" applyAlignment="1">
      <alignment horizontal="center" vertical="center" wrapText="1"/>
    </xf>
    <xf numFmtId="177" fontId="0" fillId="6" borderId="29" xfId="0" applyNumberFormat="1" applyFill="1" applyBorder="1" applyAlignment="1">
      <alignment horizontal="center" vertical="center"/>
    </xf>
    <xf numFmtId="0" fontId="4" fillId="0" borderId="0" xfId="0" applyFont="1" applyAlignment="1">
      <alignment horizontal="center" vertical="center"/>
    </xf>
    <xf numFmtId="0" fontId="8" fillId="0" borderId="31" xfId="2" applyFont="1" applyBorder="1" applyAlignment="1">
      <alignment horizontal="center" vertical="center" wrapText="1"/>
    </xf>
    <xf numFmtId="0" fontId="8" fillId="0" borderId="25" xfId="0" applyFont="1" applyBorder="1">
      <alignment vertical="center"/>
    </xf>
    <xf numFmtId="0" fontId="8" fillId="6" borderId="31" xfId="2" applyFont="1" applyFill="1" applyBorder="1" applyAlignment="1">
      <alignment horizontal="center" vertical="center" wrapText="1"/>
    </xf>
    <xf numFmtId="0" fontId="8" fillId="6" borderId="31" xfId="2" applyFont="1" applyFill="1" applyBorder="1" applyAlignment="1">
      <alignment horizontal="center" vertical="center" wrapText="1" shrinkToFit="1"/>
    </xf>
    <xf numFmtId="0" fontId="8" fillId="6" borderId="37" xfId="2" applyFont="1" applyFill="1" applyBorder="1" applyAlignment="1">
      <alignment horizontal="left" vertical="center" indent="1"/>
    </xf>
    <xf numFmtId="0" fontId="8" fillId="6" borderId="31" xfId="2" applyFont="1" applyFill="1" applyBorder="1" applyAlignment="1">
      <alignment horizontal="center" vertical="center"/>
    </xf>
    <xf numFmtId="0" fontId="8" fillId="6" borderId="37" xfId="2" applyFont="1" applyFill="1" applyBorder="1" applyAlignment="1">
      <alignment horizontal="center" vertical="center"/>
    </xf>
    <xf numFmtId="0" fontId="8" fillId="10" borderId="31" xfId="2" applyFont="1" applyFill="1" applyBorder="1" applyAlignment="1">
      <alignment horizontal="center" vertical="center" wrapText="1"/>
    </xf>
    <xf numFmtId="178" fontId="11" fillId="6" borderId="30" xfId="2" applyNumberFormat="1" applyFont="1" applyFill="1" applyBorder="1" applyAlignment="1" applyProtection="1">
      <alignment horizontal="center" vertical="center"/>
      <protection locked="0"/>
    </xf>
    <xf numFmtId="49" fontId="8" fillId="10" borderId="31" xfId="2" applyNumberFormat="1" applyFont="1" applyFill="1" applyBorder="1" applyAlignment="1" applyProtection="1">
      <alignment horizontal="center" vertical="center" shrinkToFit="1"/>
      <protection locked="0"/>
    </xf>
    <xf numFmtId="0" fontId="11" fillId="6" borderId="39" xfId="2" applyFont="1" applyFill="1" applyBorder="1" applyAlignment="1" applyProtection="1">
      <alignment horizontal="right" vertical="center" wrapText="1"/>
      <protection locked="0"/>
    </xf>
    <xf numFmtId="0" fontId="4" fillId="6" borderId="39" xfId="2" applyFont="1" applyFill="1" applyBorder="1">
      <alignment vertical="center"/>
    </xf>
    <xf numFmtId="4" fontId="4" fillId="6" borderId="39" xfId="2" applyNumberFormat="1" applyFont="1" applyFill="1" applyBorder="1" applyAlignment="1">
      <alignment horizontal="center" vertical="center" wrapText="1"/>
    </xf>
    <xf numFmtId="177" fontId="4" fillId="11" borderId="40" xfId="0" applyNumberFormat="1" applyFont="1" applyFill="1" applyBorder="1" applyAlignment="1">
      <alignment horizontal="center" vertical="center"/>
    </xf>
    <xf numFmtId="0" fontId="4" fillId="6" borderId="39" xfId="2" applyFont="1" applyFill="1" applyBorder="1" applyAlignment="1">
      <alignment horizontal="center" vertical="center" wrapText="1"/>
    </xf>
    <xf numFmtId="40" fontId="4" fillId="8" borderId="41" xfId="1" applyNumberFormat="1" applyFont="1" applyFill="1" applyBorder="1" applyAlignment="1">
      <alignment vertical="center"/>
    </xf>
    <xf numFmtId="40" fontId="4" fillId="8" borderId="43" xfId="1" applyNumberFormat="1" applyFont="1" applyFill="1" applyBorder="1" applyAlignment="1">
      <alignment vertical="center"/>
    </xf>
    <xf numFmtId="177" fontId="4" fillId="11" borderId="16" xfId="0" applyNumberFormat="1" applyFont="1" applyFill="1" applyBorder="1" applyAlignment="1">
      <alignment horizontal="center" vertical="center"/>
    </xf>
    <xf numFmtId="0" fontId="8" fillId="0" borderId="44" xfId="0" applyFont="1" applyBorder="1" applyAlignment="1">
      <alignment horizontal="center" vertical="center"/>
    </xf>
    <xf numFmtId="0" fontId="8" fillId="0" borderId="31" xfId="2" applyFont="1" applyBorder="1" applyAlignment="1">
      <alignment horizontal="center" vertical="center"/>
    </xf>
    <xf numFmtId="4" fontId="4" fillId="6" borderId="30" xfId="2" applyNumberFormat="1" applyFont="1" applyFill="1" applyBorder="1" applyAlignment="1">
      <alignment horizontal="center" vertical="center" wrapText="1"/>
    </xf>
    <xf numFmtId="0" fontId="4" fillId="0" borderId="1" xfId="0" applyFont="1" applyBorder="1" applyAlignment="1">
      <alignment horizontal="center" vertical="center"/>
    </xf>
    <xf numFmtId="177" fontId="11" fillId="12" borderId="33" xfId="0" applyNumberFormat="1" applyFont="1" applyFill="1" applyBorder="1" applyAlignment="1">
      <alignment horizontal="center" vertical="center"/>
    </xf>
    <xf numFmtId="0" fontId="8" fillId="6" borderId="45" xfId="2" applyFont="1" applyFill="1" applyBorder="1" applyAlignment="1">
      <alignment horizontal="center" vertical="center"/>
    </xf>
    <xf numFmtId="40" fontId="4" fillId="6" borderId="46" xfId="1" applyNumberFormat="1" applyFont="1" applyFill="1" applyBorder="1" applyAlignment="1">
      <alignment vertical="center"/>
    </xf>
    <xf numFmtId="40" fontId="4" fillId="6" borderId="47" xfId="1" applyNumberFormat="1" applyFont="1" applyFill="1" applyBorder="1" applyAlignment="1">
      <alignment vertical="center"/>
    </xf>
    <xf numFmtId="4" fontId="4" fillId="6" borderId="48" xfId="2" applyNumberFormat="1" applyFont="1" applyFill="1" applyBorder="1" applyAlignment="1">
      <alignment horizontal="center" vertical="center" wrapText="1"/>
    </xf>
    <xf numFmtId="38" fontId="4" fillId="0" borderId="33" xfId="1" applyFont="1" applyBorder="1" applyAlignment="1">
      <alignment vertical="center"/>
    </xf>
    <xf numFmtId="38" fontId="13" fillId="13" borderId="34" xfId="1" applyFont="1" applyFill="1" applyBorder="1" applyAlignment="1">
      <alignment vertical="center"/>
    </xf>
    <xf numFmtId="180" fontId="8" fillId="0" borderId="34" xfId="0" applyNumberFormat="1" applyFont="1" applyBorder="1" applyAlignment="1">
      <alignment horizontal="center" vertical="center"/>
    </xf>
    <xf numFmtId="38" fontId="4" fillId="0" borderId="51" xfId="1" applyFont="1" applyFill="1" applyBorder="1" applyAlignment="1">
      <alignment vertical="center"/>
    </xf>
    <xf numFmtId="38" fontId="4" fillId="14" borderId="48" xfId="1" applyFont="1" applyFill="1" applyBorder="1" applyAlignment="1">
      <alignment vertical="center"/>
    </xf>
    <xf numFmtId="180" fontId="8" fillId="0" borderId="48" xfId="0" applyNumberFormat="1" applyFont="1" applyBorder="1" applyAlignment="1">
      <alignment horizontal="center" vertical="center"/>
    </xf>
    <xf numFmtId="0" fontId="15" fillId="0" borderId="0" xfId="0" applyFont="1">
      <alignment vertical="center"/>
    </xf>
    <xf numFmtId="0" fontId="12" fillId="0" borderId="0" xfId="0" applyFont="1">
      <alignment vertical="center"/>
    </xf>
    <xf numFmtId="0" fontId="0" fillId="0" borderId="40"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indent="1"/>
    </xf>
    <xf numFmtId="0" fontId="20" fillId="0" borderId="29" xfId="0" applyFont="1" applyBorder="1" applyAlignment="1">
      <alignment horizontal="center" vertical="center" wrapText="1"/>
    </xf>
    <xf numFmtId="177" fontId="0" fillId="0" borderId="1" xfId="0" applyNumberFormat="1" applyBorder="1" applyAlignment="1">
      <alignment horizontal="center" vertical="center"/>
    </xf>
    <xf numFmtId="0" fontId="20" fillId="0" borderId="39" xfId="0" applyFont="1" applyBorder="1" applyAlignment="1">
      <alignment horizontal="center" vertical="center" wrapText="1"/>
    </xf>
    <xf numFmtId="0" fontId="20" fillId="0" borderId="44" xfId="0" applyFont="1" applyBorder="1" applyAlignment="1">
      <alignment horizontal="center" vertical="center" wrapText="1"/>
    </xf>
    <xf numFmtId="0" fontId="21" fillId="0" borderId="1" xfId="0" applyFont="1" applyBorder="1" applyAlignment="1">
      <alignment horizontal="center" vertical="center"/>
    </xf>
    <xf numFmtId="178" fontId="20" fillId="0" borderId="44" xfId="0" applyNumberFormat="1" applyFont="1" applyBorder="1" applyAlignment="1">
      <alignment horizontal="center" vertical="center" wrapText="1"/>
    </xf>
    <xf numFmtId="181" fontId="22" fillId="0" borderId="0" xfId="0" applyNumberFormat="1" applyFont="1" applyAlignment="1">
      <alignment horizontal="center" vertical="center"/>
    </xf>
    <xf numFmtId="178" fontId="23" fillId="0" borderId="39" xfId="0" applyNumberFormat="1" applyFont="1" applyBorder="1" applyAlignment="1" applyProtection="1">
      <alignment horizontal="center" vertical="center" wrapText="1"/>
      <protection locked="0"/>
    </xf>
    <xf numFmtId="0" fontId="22" fillId="0" borderId="1" xfId="0" applyFont="1" applyBorder="1" applyAlignment="1">
      <alignment horizontal="center" vertical="center"/>
    </xf>
    <xf numFmtId="0" fontId="0" fillId="0" borderId="1" xfId="0" applyBorder="1" applyAlignment="1">
      <alignment horizontal="left" vertical="center" wrapText="1" indent="1"/>
    </xf>
    <xf numFmtId="177" fontId="0" fillId="0" borderId="1" xfId="0" applyNumberFormat="1" applyBorder="1" applyAlignment="1">
      <alignment horizontal="center" vertical="center" wrapText="1"/>
    </xf>
    <xf numFmtId="0" fontId="0" fillId="0" borderId="0" xfId="0" applyAlignment="1"/>
    <xf numFmtId="0" fontId="0" fillId="0" borderId="0" xfId="0" applyAlignment="1">
      <alignment horizontal="center" wrapText="1"/>
    </xf>
    <xf numFmtId="0" fontId="0" fillId="0" borderId="52" xfId="0" applyBorder="1">
      <alignment vertical="center"/>
    </xf>
    <xf numFmtId="0" fontId="0" fillId="0" borderId="40" xfId="0" applyBorder="1" applyAlignment="1">
      <alignment horizontal="left" vertical="center" indent="1"/>
    </xf>
    <xf numFmtId="0" fontId="24" fillId="0" borderId="0" xfId="0" applyFont="1" applyAlignment="1"/>
    <xf numFmtId="0" fontId="18" fillId="0" borderId="0" xfId="3" applyAlignment="1" applyProtection="1">
      <alignment vertical="center"/>
    </xf>
    <xf numFmtId="0" fontId="24" fillId="0" borderId="0" xfId="0" applyFont="1" applyAlignment="1">
      <alignment horizontal="center" vertical="center"/>
    </xf>
    <xf numFmtId="0" fontId="25" fillId="0" borderId="0" xfId="0" applyFont="1">
      <alignment vertical="center"/>
    </xf>
    <xf numFmtId="0" fontId="26" fillId="0" borderId="0" xfId="0" applyFont="1">
      <alignment vertical="center"/>
    </xf>
    <xf numFmtId="0" fontId="28" fillId="0" borderId="0" xfId="0" applyFont="1">
      <alignment vertical="center"/>
    </xf>
    <xf numFmtId="0" fontId="28" fillId="0" borderId="57" xfId="0" applyFont="1" applyBorder="1" applyAlignment="1">
      <alignment vertical="center" wrapText="1"/>
    </xf>
    <xf numFmtId="0" fontId="28" fillId="0" borderId="60" xfId="0" applyFont="1" applyBorder="1" applyAlignment="1">
      <alignment vertical="center" wrapText="1"/>
    </xf>
    <xf numFmtId="0" fontId="28" fillId="0" borderId="63" xfId="0" applyFont="1" applyBorder="1" applyAlignment="1">
      <alignment vertical="center" wrapText="1"/>
    </xf>
    <xf numFmtId="0" fontId="28" fillId="0" borderId="64" xfId="0" applyFont="1" applyBorder="1" applyAlignment="1">
      <alignment vertical="center" wrapText="1"/>
    </xf>
    <xf numFmtId="0" fontId="28" fillId="0" borderId="57" xfId="0" applyFont="1" applyBorder="1" applyAlignment="1">
      <alignment horizontal="center" vertical="center" wrapText="1"/>
    </xf>
    <xf numFmtId="0" fontId="28" fillId="0" borderId="0" xfId="0" applyFont="1" applyAlignment="1">
      <alignment horizontal="left" vertical="center" indent="1"/>
    </xf>
    <xf numFmtId="0" fontId="31" fillId="0" borderId="0" xfId="0" applyFont="1">
      <alignment vertical="center"/>
    </xf>
    <xf numFmtId="0" fontId="28" fillId="13" borderId="0" xfId="0" applyFont="1" applyFill="1">
      <alignment vertical="center"/>
    </xf>
    <xf numFmtId="0" fontId="0" fillId="0" borderId="67" xfId="0" applyBorder="1" applyAlignment="1">
      <alignment horizontal="center" vertical="center"/>
    </xf>
    <xf numFmtId="0" fontId="0" fillId="0" borderId="37" xfId="0" applyBorder="1" applyAlignment="1">
      <alignment horizontal="center" vertical="center"/>
    </xf>
    <xf numFmtId="0" fontId="0" fillId="0" borderId="68" xfId="0" applyBorder="1" applyAlignment="1">
      <alignment horizontal="center" vertical="center"/>
    </xf>
    <xf numFmtId="0" fontId="30" fillId="15" borderId="0" xfId="0" applyFont="1" applyFill="1">
      <alignment vertical="center"/>
    </xf>
    <xf numFmtId="0" fontId="0" fillId="0" borderId="35" xfId="0" applyBorder="1" applyAlignment="1">
      <alignment horizontal="center" vertical="center"/>
    </xf>
    <xf numFmtId="0" fontId="0" fillId="0" borderId="38" xfId="0" applyBorder="1" applyAlignment="1">
      <alignment horizontal="center" vertical="center"/>
    </xf>
    <xf numFmtId="0" fontId="0" fillId="0" borderId="69" xfId="0" applyBorder="1" applyAlignment="1">
      <alignment horizontal="center" vertical="center"/>
    </xf>
    <xf numFmtId="0" fontId="0" fillId="15" borderId="40" xfId="0" applyFill="1" applyBorder="1">
      <alignment vertical="center"/>
    </xf>
    <xf numFmtId="0" fontId="0" fillId="0" borderId="12" xfId="0" applyBorder="1">
      <alignment vertical="center"/>
    </xf>
    <xf numFmtId="0" fontId="0" fillId="0" borderId="70" xfId="0" applyBorder="1">
      <alignment vertical="center"/>
    </xf>
    <xf numFmtId="0" fontId="0" fillId="0" borderId="71" xfId="0" applyBorder="1" applyAlignment="1">
      <alignment horizontal="center" vertical="center"/>
    </xf>
    <xf numFmtId="0" fontId="0" fillId="0" borderId="72" xfId="0" applyBorder="1">
      <alignment vertical="center"/>
    </xf>
    <xf numFmtId="0" fontId="0" fillId="18" borderId="73" xfId="0" applyFill="1" applyBorder="1">
      <alignment vertical="center"/>
    </xf>
    <xf numFmtId="0" fontId="0" fillId="18" borderId="74" xfId="0" applyFill="1" applyBorder="1">
      <alignment vertical="center"/>
    </xf>
    <xf numFmtId="0" fontId="0" fillId="2" borderId="76" xfId="0" applyFill="1" applyBorder="1">
      <alignment vertical="center"/>
    </xf>
    <xf numFmtId="0" fontId="0" fillId="2" borderId="77" xfId="0" applyFill="1" applyBorder="1">
      <alignment vertical="center"/>
    </xf>
    <xf numFmtId="0" fontId="0" fillId="2" borderId="73" xfId="0" applyFill="1" applyBorder="1">
      <alignment vertical="center"/>
    </xf>
    <xf numFmtId="0" fontId="0" fillId="2" borderId="74" xfId="0" applyFill="1" applyBorder="1">
      <alignment vertical="center"/>
    </xf>
    <xf numFmtId="0" fontId="0" fillId="2" borderId="78" xfId="0" applyFill="1" applyBorder="1">
      <alignment vertical="center"/>
    </xf>
    <xf numFmtId="38" fontId="0" fillId="19" borderId="1" xfId="0" applyNumberFormat="1" applyFill="1" applyBorder="1">
      <alignment vertical="center"/>
    </xf>
    <xf numFmtId="0" fontId="0" fillId="16" borderId="18" xfId="0" applyFill="1" applyBorder="1">
      <alignment vertical="center"/>
    </xf>
    <xf numFmtId="0" fontId="0" fillId="16" borderId="53" xfId="0" applyFill="1" applyBorder="1">
      <alignment vertical="center"/>
    </xf>
    <xf numFmtId="0" fontId="0" fillId="16" borderId="79" xfId="0" applyFill="1" applyBorder="1">
      <alignment vertical="center"/>
    </xf>
    <xf numFmtId="0" fontId="0" fillId="16" borderId="80" xfId="0" applyFill="1" applyBorder="1">
      <alignment vertical="center"/>
    </xf>
    <xf numFmtId="0" fontId="0" fillId="15" borderId="74" xfId="0" applyFill="1" applyBorder="1">
      <alignment vertical="center"/>
    </xf>
    <xf numFmtId="0" fontId="0" fillId="0" borderId="80" xfId="0" applyBorder="1" applyAlignment="1">
      <alignment horizontal="center" vertical="center"/>
    </xf>
    <xf numFmtId="0" fontId="0" fillId="16" borderId="19" xfId="0" applyFill="1" applyBorder="1" applyAlignment="1">
      <alignment horizontal="center" vertical="center"/>
    </xf>
    <xf numFmtId="0" fontId="34" fillId="16" borderId="9" xfId="0" applyFont="1" applyFill="1" applyBorder="1">
      <alignment vertical="center"/>
    </xf>
    <xf numFmtId="0" fontId="0" fillId="16" borderId="8" xfId="0" applyFill="1" applyBorder="1">
      <alignment vertical="center"/>
    </xf>
    <xf numFmtId="0" fontId="36" fillId="0" borderId="52" xfId="0" applyFont="1" applyBorder="1">
      <alignment vertical="center"/>
    </xf>
    <xf numFmtId="0" fontId="36" fillId="0" borderId="70" xfId="0" applyFont="1" applyBorder="1">
      <alignment vertical="center"/>
    </xf>
    <xf numFmtId="0" fontId="9" fillId="0" borderId="0" xfId="0" applyFont="1">
      <alignment vertical="center"/>
    </xf>
    <xf numFmtId="0" fontId="38" fillId="0" borderId="0" xfId="0" applyFont="1">
      <alignment vertical="center"/>
    </xf>
    <xf numFmtId="177" fontId="11" fillId="12" borderId="40" xfId="0" applyNumberFormat="1" applyFont="1" applyFill="1" applyBorder="1" applyAlignment="1">
      <alignment horizontal="center" vertical="center"/>
    </xf>
    <xf numFmtId="0" fontId="39" fillId="0" borderId="0" xfId="0" applyFont="1">
      <alignment vertical="center"/>
    </xf>
    <xf numFmtId="0" fontId="41" fillId="0" borderId="0" xfId="0" applyFont="1">
      <alignment vertical="center"/>
    </xf>
    <xf numFmtId="0" fontId="43" fillId="0" borderId="0" xfId="0" applyFont="1">
      <alignment vertical="center"/>
    </xf>
    <xf numFmtId="0" fontId="36" fillId="0" borderId="0" xfId="0" applyFont="1">
      <alignment vertical="center"/>
    </xf>
    <xf numFmtId="0" fontId="43" fillId="0" borderId="92" xfId="0" applyFont="1" applyBorder="1" applyAlignment="1">
      <alignment horizontal="center" vertical="center"/>
    </xf>
    <xf numFmtId="0" fontId="43" fillId="0" borderId="95" xfId="0" applyFont="1" applyBorder="1" applyAlignment="1">
      <alignment horizontal="center" vertical="center"/>
    </xf>
    <xf numFmtId="0" fontId="47" fillId="0" borderId="99" xfId="0" applyFont="1" applyBorder="1" applyAlignment="1">
      <alignment horizontal="center" vertical="center"/>
    </xf>
    <xf numFmtId="0" fontId="0" fillId="0" borderId="0" xfId="0" applyAlignment="1">
      <alignment horizontal="left" vertical="center"/>
    </xf>
    <xf numFmtId="0" fontId="0" fillId="20" borderId="104" xfId="0" applyFill="1" applyBorder="1" applyAlignment="1">
      <alignment horizontal="center" vertical="center" shrinkToFit="1"/>
    </xf>
    <xf numFmtId="181" fontId="0" fillId="20" borderId="89" xfId="0" applyNumberFormat="1" applyFill="1" applyBorder="1" applyAlignment="1">
      <alignment horizontal="center" vertical="center" shrinkToFit="1"/>
    </xf>
    <xf numFmtId="0" fontId="0" fillId="20" borderId="105" xfId="0" applyFill="1" applyBorder="1" applyAlignment="1">
      <alignment horizontal="center" vertical="center" shrinkToFit="1"/>
    </xf>
    <xf numFmtId="0" fontId="0" fillId="20" borderId="91" xfId="0" applyFill="1" applyBorder="1" applyAlignment="1">
      <alignment horizontal="center" vertical="center" shrinkToFit="1"/>
    </xf>
    <xf numFmtId="0" fontId="0" fillId="20" borderId="92" xfId="0" applyFill="1" applyBorder="1" applyAlignment="1">
      <alignment horizontal="center" vertical="center" shrinkToFit="1"/>
    </xf>
    <xf numFmtId="0" fontId="0" fillId="20" borderId="88" xfId="0" applyFill="1" applyBorder="1" applyAlignment="1">
      <alignment horizontal="center" vertical="center" shrinkToFit="1"/>
    </xf>
    <xf numFmtId="0" fontId="0" fillId="0" borderId="130" xfId="0" applyBorder="1">
      <alignment vertical="center"/>
    </xf>
    <xf numFmtId="0" fontId="47" fillId="0" borderId="130" xfId="0" applyFont="1" applyBorder="1" applyAlignment="1">
      <alignment horizontal="center" vertical="center"/>
    </xf>
    <xf numFmtId="0" fontId="48" fillId="0" borderId="130" xfId="0" applyFont="1" applyBorder="1" applyAlignment="1">
      <alignment horizontal="center" vertical="center"/>
    </xf>
    <xf numFmtId="0" fontId="0" fillId="0" borderId="86" xfId="0" applyBorder="1">
      <alignment vertical="center"/>
    </xf>
    <xf numFmtId="0" fontId="0" fillId="0" borderId="87" xfId="0" applyBorder="1" applyAlignment="1">
      <alignment horizontal="center" vertical="center"/>
    </xf>
    <xf numFmtId="0" fontId="0" fillId="0" borderId="121" xfId="0" applyBorder="1" applyAlignment="1">
      <alignment horizontal="center" vertical="center"/>
    </xf>
    <xf numFmtId="0" fontId="0" fillId="22" borderId="86" xfId="0" applyFill="1" applyBorder="1">
      <alignment vertical="center"/>
    </xf>
    <xf numFmtId="0" fontId="0" fillId="22" borderId="85" xfId="0" applyFill="1" applyBorder="1">
      <alignment vertical="center"/>
    </xf>
    <xf numFmtId="0" fontId="0" fillId="22" borderId="94" xfId="0" applyFill="1" applyBorder="1">
      <alignment vertical="center"/>
    </xf>
    <xf numFmtId="0" fontId="0" fillId="0" borderId="71" xfId="0" applyBorder="1">
      <alignment vertical="center"/>
    </xf>
    <xf numFmtId="0" fontId="0" fillId="0" borderId="125" xfId="0" applyBorder="1">
      <alignment vertical="center"/>
    </xf>
    <xf numFmtId="0" fontId="0" fillId="0" borderId="132" xfId="0" applyBorder="1">
      <alignment vertical="center"/>
    </xf>
    <xf numFmtId="0" fontId="0" fillId="20" borderId="67" xfId="0" applyFill="1" applyBorder="1">
      <alignment vertical="center"/>
    </xf>
    <xf numFmtId="0" fontId="0" fillId="20" borderId="94" xfId="0" applyFill="1" applyBorder="1">
      <alignment vertical="center"/>
    </xf>
    <xf numFmtId="0" fontId="0" fillId="20" borderId="86" xfId="0" applyFill="1" applyBorder="1">
      <alignment vertical="center"/>
    </xf>
    <xf numFmtId="0" fontId="0" fillId="20" borderId="11" xfId="0" applyFill="1" applyBorder="1">
      <alignment vertical="center"/>
    </xf>
    <xf numFmtId="0" fontId="0" fillId="20" borderId="93" xfId="0" applyFill="1" applyBorder="1">
      <alignment vertical="center"/>
    </xf>
    <xf numFmtId="0" fontId="0" fillId="20" borderId="85" xfId="0" applyFill="1" applyBorder="1">
      <alignment vertical="center"/>
    </xf>
    <xf numFmtId="0" fontId="48" fillId="0" borderId="134" xfId="0" applyFont="1" applyBorder="1" applyAlignment="1">
      <alignment horizontal="center" vertical="center"/>
    </xf>
    <xf numFmtId="0" fontId="0" fillId="22" borderId="97" xfId="0" applyFill="1" applyBorder="1">
      <alignment vertical="center"/>
    </xf>
    <xf numFmtId="0" fontId="0" fillId="22" borderId="96" xfId="0" applyFill="1" applyBorder="1">
      <alignment vertical="center"/>
    </xf>
    <xf numFmtId="0" fontId="0" fillId="20" borderId="135" xfId="0" applyFill="1" applyBorder="1">
      <alignment vertical="center"/>
    </xf>
    <xf numFmtId="0" fontId="0" fillId="21" borderId="81" xfId="0" applyFill="1" applyBorder="1">
      <alignment vertical="center"/>
    </xf>
    <xf numFmtId="0" fontId="0" fillId="21" borderId="8" xfId="0" applyFill="1" applyBorder="1">
      <alignment vertical="center"/>
    </xf>
    <xf numFmtId="0" fontId="0" fillId="21" borderId="83" xfId="0" applyFill="1" applyBorder="1">
      <alignment vertical="center"/>
    </xf>
    <xf numFmtId="0" fontId="0" fillId="0" borderId="125" xfId="0" applyBorder="1" applyAlignment="1">
      <alignment horizontal="center" vertical="center" shrinkToFit="1"/>
    </xf>
    <xf numFmtId="0" fontId="0" fillId="0" borderId="72" xfId="0" applyBorder="1" applyAlignment="1">
      <alignment horizontal="center" vertical="center" shrinkToFit="1"/>
    </xf>
    <xf numFmtId="0" fontId="0" fillId="0" borderId="103" xfId="0" applyBorder="1">
      <alignment vertical="center"/>
    </xf>
    <xf numFmtId="0" fontId="0" fillId="0" borderId="115" xfId="0" applyBorder="1">
      <alignment vertical="center"/>
    </xf>
    <xf numFmtId="0" fontId="47" fillId="0" borderId="94" xfId="0" applyFont="1" applyBorder="1">
      <alignment vertical="center"/>
    </xf>
    <xf numFmtId="0" fontId="48" fillId="0" borderId="131" xfId="0" applyFont="1" applyBorder="1" applyAlignment="1">
      <alignment horizontal="center" vertical="center"/>
    </xf>
    <xf numFmtId="0" fontId="48" fillId="0" borderId="29" xfId="0" applyFont="1" applyBorder="1" applyAlignment="1">
      <alignment horizontal="center" vertical="center"/>
    </xf>
    <xf numFmtId="0" fontId="18" fillId="18" borderId="75" xfId="3" applyFill="1" applyBorder="1">
      <alignment vertical="center"/>
    </xf>
    <xf numFmtId="0" fontId="43" fillId="0" borderId="0" xfId="0" applyFont="1" applyAlignment="1">
      <alignment horizontal="center" vertical="center"/>
    </xf>
    <xf numFmtId="0" fontId="0" fillId="0" borderId="149" xfId="0" applyBorder="1">
      <alignment vertical="center"/>
    </xf>
    <xf numFmtId="181" fontId="0" fillId="20" borderId="91" xfId="0" applyNumberFormat="1" applyFill="1" applyBorder="1" applyAlignment="1">
      <alignment horizontal="center" vertical="center" shrinkToFit="1"/>
    </xf>
    <xf numFmtId="0" fontId="0" fillId="2" borderId="85" xfId="0" applyFill="1" applyBorder="1">
      <alignment vertical="center"/>
    </xf>
    <xf numFmtId="0" fontId="4" fillId="3" borderId="0" xfId="0" applyFont="1" applyFill="1" applyAlignment="1">
      <alignment horizontal="center" vertical="center"/>
    </xf>
    <xf numFmtId="180" fontId="8" fillId="0" borderId="0" xfId="0" applyNumberFormat="1" applyFont="1" applyAlignment="1">
      <alignment horizontal="center" vertical="center"/>
    </xf>
    <xf numFmtId="38" fontId="8" fillId="21" borderId="7" xfId="1" applyFont="1" applyFill="1" applyBorder="1" applyAlignment="1">
      <alignment horizontal="left" vertical="center" indent="2"/>
    </xf>
    <xf numFmtId="38" fontId="8" fillId="21" borderId="81" xfId="1" applyFont="1" applyFill="1" applyBorder="1" applyAlignment="1">
      <alignment horizontal="left" vertical="center" indent="2"/>
    </xf>
    <xf numFmtId="38" fontId="8" fillId="21" borderId="8" xfId="1" applyFont="1" applyFill="1" applyBorder="1" applyAlignment="1">
      <alignment horizontal="left" vertical="center" indent="2"/>
    </xf>
    <xf numFmtId="38" fontId="8" fillId="21" borderId="14" xfId="1" applyFont="1" applyFill="1" applyBorder="1" applyAlignment="1">
      <alignment horizontal="left" vertical="center" indent="3"/>
    </xf>
    <xf numFmtId="38" fontId="8" fillId="21" borderId="83" xfId="1" applyFont="1" applyFill="1" applyBorder="1" applyAlignment="1">
      <alignment horizontal="left" vertical="center" indent="3"/>
    </xf>
    <xf numFmtId="38" fontId="8" fillId="21" borderId="15" xfId="1" applyFont="1" applyFill="1" applyBorder="1" applyAlignment="1">
      <alignment horizontal="left" vertical="center" indent="3"/>
    </xf>
    <xf numFmtId="0" fontId="8" fillId="0" borderId="3" xfId="0" applyFont="1" applyBorder="1" applyAlignment="1">
      <alignment horizontal="center" vertical="center"/>
    </xf>
    <xf numFmtId="0" fontId="26" fillId="0" borderId="94" xfId="0" applyFont="1" applyBorder="1">
      <alignment vertical="center"/>
    </xf>
    <xf numFmtId="0" fontId="26" fillId="0" borderId="85" xfId="0" applyFont="1" applyBorder="1" applyAlignment="1">
      <alignment horizontal="center" vertical="center"/>
    </xf>
    <xf numFmtId="0" fontId="25" fillId="0" borderId="131" xfId="0" applyFont="1" applyBorder="1" applyAlignment="1">
      <alignment horizontal="center" vertical="center"/>
    </xf>
    <xf numFmtId="0" fontId="26" fillId="0" borderId="121" xfId="0" applyFont="1" applyBorder="1" applyAlignment="1">
      <alignment horizontal="center" vertical="center"/>
    </xf>
    <xf numFmtId="0" fontId="0" fillId="18" borderId="67" xfId="0" applyFill="1" applyBorder="1" applyAlignment="1">
      <alignment horizontal="center" vertical="center"/>
    </xf>
    <xf numFmtId="0" fontId="0" fillId="18" borderId="93" xfId="0" applyFill="1" applyBorder="1" applyAlignment="1">
      <alignment horizontal="center" vertical="center"/>
    </xf>
    <xf numFmtId="0" fontId="0" fillId="18" borderId="94" xfId="0" applyFill="1" applyBorder="1" applyAlignment="1">
      <alignment horizontal="center" vertical="center"/>
    </xf>
    <xf numFmtId="0" fontId="0" fillId="18" borderId="85" xfId="0" applyFill="1" applyBorder="1" applyAlignment="1">
      <alignment horizontal="center" vertical="center"/>
    </xf>
    <xf numFmtId="0" fontId="0" fillId="18" borderId="131" xfId="0" applyFill="1" applyBorder="1" applyAlignment="1">
      <alignment horizontal="center" vertical="center"/>
    </xf>
    <xf numFmtId="0" fontId="0" fillId="18" borderId="121" xfId="0" applyFill="1" applyBorder="1" applyAlignment="1">
      <alignment horizontal="center" vertical="center"/>
    </xf>
    <xf numFmtId="0" fontId="4" fillId="24" borderId="131" xfId="0" applyFont="1" applyFill="1" applyBorder="1" applyAlignment="1">
      <alignment horizontal="center" vertical="center"/>
    </xf>
    <xf numFmtId="0" fontId="8" fillId="24" borderId="121" xfId="0" applyFont="1" applyFill="1" applyBorder="1" applyAlignment="1">
      <alignment horizontal="center" vertical="center"/>
    </xf>
    <xf numFmtId="0" fontId="4" fillId="24" borderId="161" xfId="0" applyFont="1" applyFill="1" applyBorder="1" applyAlignment="1">
      <alignment horizontal="center" vertical="center"/>
    </xf>
    <xf numFmtId="176" fontId="4" fillId="24" borderId="67" xfId="0" applyNumberFormat="1" applyFont="1" applyFill="1" applyBorder="1" applyAlignment="1">
      <alignment horizontal="center" vertical="center"/>
    </xf>
    <xf numFmtId="176" fontId="8" fillId="24" borderId="93" xfId="0" applyNumberFormat="1" applyFont="1" applyFill="1" applyBorder="1" applyAlignment="1">
      <alignment horizontal="center" vertical="center"/>
    </xf>
    <xf numFmtId="176" fontId="4" fillId="24" borderId="94" xfId="0" applyNumberFormat="1" applyFont="1" applyFill="1" applyBorder="1" applyAlignment="1">
      <alignment horizontal="center" vertical="center"/>
    </xf>
    <xf numFmtId="176" fontId="8" fillId="24" borderId="85" xfId="0" applyNumberFormat="1" applyFont="1" applyFill="1" applyBorder="1" applyAlignment="1">
      <alignment horizontal="center" vertical="center"/>
    </xf>
    <xf numFmtId="38" fontId="4" fillId="24" borderId="94" xfId="1" applyFont="1" applyFill="1" applyBorder="1" applyAlignment="1">
      <alignment horizontal="center" vertical="center"/>
    </xf>
    <xf numFmtId="176" fontId="4" fillId="24" borderId="131" xfId="0" applyNumberFormat="1" applyFont="1" applyFill="1" applyBorder="1" applyAlignment="1">
      <alignment horizontal="center" vertical="center"/>
    </xf>
    <xf numFmtId="176" fontId="8" fillId="24" borderId="121" xfId="0" applyNumberFormat="1" applyFont="1" applyFill="1" applyBorder="1" applyAlignment="1">
      <alignment horizontal="center" vertical="center"/>
    </xf>
    <xf numFmtId="0" fontId="54" fillId="0" borderId="86" xfId="0" applyFont="1" applyBorder="1">
      <alignment vertical="center"/>
    </xf>
    <xf numFmtId="0" fontId="55" fillId="0" borderId="0" xfId="0" applyFont="1">
      <alignment vertical="center"/>
    </xf>
    <xf numFmtId="0" fontId="53" fillId="23" borderId="86" xfId="0" applyFont="1" applyFill="1" applyBorder="1" applyAlignment="1">
      <alignment horizontal="left" vertical="center"/>
    </xf>
    <xf numFmtId="0" fontId="53" fillId="23" borderId="86" xfId="0" applyFont="1" applyFill="1" applyBorder="1">
      <alignment vertical="center"/>
    </xf>
    <xf numFmtId="0" fontId="53" fillId="23" borderId="86" xfId="0" applyFont="1" applyFill="1" applyBorder="1" applyAlignment="1">
      <alignment horizontal="center" vertical="center"/>
    </xf>
    <xf numFmtId="0" fontId="53" fillId="0" borderId="86" xfId="0" applyFont="1" applyBorder="1" applyAlignment="1">
      <alignment horizontal="center" vertical="center"/>
    </xf>
    <xf numFmtId="0" fontId="0" fillId="18" borderId="86" xfId="0" applyFill="1" applyBorder="1">
      <alignment vertical="center"/>
    </xf>
    <xf numFmtId="0" fontId="0" fillId="0" borderId="164" xfId="0" applyBorder="1" applyAlignment="1">
      <alignment horizontal="center" vertical="center"/>
    </xf>
    <xf numFmtId="0" fontId="0" fillId="18" borderId="96" xfId="0" applyFill="1" applyBorder="1">
      <alignment vertical="center"/>
    </xf>
    <xf numFmtId="0" fontId="0" fillId="18" borderId="166" xfId="0" applyFill="1" applyBorder="1">
      <alignment vertical="center"/>
    </xf>
    <xf numFmtId="0" fontId="0" fillId="0" borderId="12" xfId="0" applyBorder="1" applyAlignment="1">
      <alignment vertical="center" wrapText="1"/>
    </xf>
    <xf numFmtId="0" fontId="0" fillId="0" borderId="167" xfId="0" applyBorder="1" applyAlignment="1">
      <alignment horizontal="center" vertical="center"/>
    </xf>
    <xf numFmtId="0" fontId="0" fillId="0" borderId="167" xfId="0" applyBorder="1">
      <alignment vertical="center"/>
    </xf>
    <xf numFmtId="0" fontId="0" fillId="17" borderId="0" xfId="0" applyFill="1">
      <alignment vertical="center"/>
    </xf>
    <xf numFmtId="0" fontId="57" fillId="17" borderId="0" xfId="0" applyFont="1" applyFill="1">
      <alignment vertical="center"/>
    </xf>
    <xf numFmtId="0" fontId="58" fillId="17" borderId="0" xfId="0" applyFont="1" applyFill="1">
      <alignment vertical="center"/>
    </xf>
    <xf numFmtId="0" fontId="0" fillId="0" borderId="169" xfId="0" applyBorder="1">
      <alignment vertical="center"/>
    </xf>
    <xf numFmtId="0" fontId="0" fillId="0" borderId="169" xfId="0" applyBorder="1" applyAlignment="1">
      <alignment horizontal="center" vertical="center"/>
    </xf>
    <xf numFmtId="0" fontId="0" fillId="0" borderId="86" xfId="0" applyBorder="1" applyAlignment="1">
      <alignment vertical="center" wrapText="1"/>
    </xf>
    <xf numFmtId="0" fontId="0" fillId="0" borderId="167" xfId="0" applyBorder="1" applyAlignment="1">
      <alignment horizontal="center" vertical="center" wrapText="1"/>
    </xf>
    <xf numFmtId="0" fontId="60" fillId="17" borderId="0" xfId="0" applyFont="1" applyFill="1">
      <alignment vertical="center"/>
    </xf>
    <xf numFmtId="0" fontId="41" fillId="0" borderId="170" xfId="0" applyFont="1" applyBorder="1">
      <alignment vertical="center"/>
    </xf>
    <xf numFmtId="0" fontId="45" fillId="0" borderId="0" xfId="0" applyFont="1">
      <alignment vertical="center"/>
    </xf>
    <xf numFmtId="0" fontId="50" fillId="17" borderId="0" xfId="0" applyFont="1" applyFill="1">
      <alignment vertical="center"/>
    </xf>
    <xf numFmtId="0" fontId="0" fillId="2" borderId="167" xfId="0" applyFill="1" applyBorder="1" applyAlignment="1">
      <alignment horizontal="center" vertical="center"/>
    </xf>
    <xf numFmtId="0" fontId="0" fillId="2" borderId="167" xfId="0" applyFill="1" applyBorder="1">
      <alignment vertical="center"/>
    </xf>
    <xf numFmtId="0" fontId="0" fillId="2" borderId="169" xfId="0" applyFill="1" applyBorder="1">
      <alignment vertical="center"/>
    </xf>
    <xf numFmtId="0" fontId="0" fillId="2" borderId="86" xfId="0" applyFill="1" applyBorder="1">
      <alignment vertical="center"/>
    </xf>
    <xf numFmtId="0" fontId="0" fillId="2" borderId="86" xfId="0" applyFill="1" applyBorder="1" applyAlignment="1">
      <alignment horizontal="center" vertical="center"/>
    </xf>
    <xf numFmtId="0" fontId="0" fillId="2" borderId="174" xfId="0" applyFill="1" applyBorder="1">
      <alignment vertical="center"/>
    </xf>
    <xf numFmtId="0" fontId="0" fillId="25" borderId="90" xfId="0" applyFill="1" applyBorder="1">
      <alignment vertical="center"/>
    </xf>
    <xf numFmtId="0" fontId="0" fillId="0" borderId="175" xfId="0" applyBorder="1" applyAlignment="1">
      <alignment horizontal="center" vertical="center"/>
    </xf>
    <xf numFmtId="0" fontId="0" fillId="0" borderId="90" xfId="0" applyBorder="1" applyAlignment="1">
      <alignment horizontal="center" vertical="center"/>
    </xf>
    <xf numFmtId="0" fontId="0" fillId="2" borderId="182" xfId="0" applyFill="1" applyBorder="1">
      <alignment vertical="center"/>
    </xf>
    <xf numFmtId="0" fontId="0" fillId="2" borderId="183" xfId="0" applyFill="1" applyBorder="1">
      <alignment vertical="center"/>
    </xf>
    <xf numFmtId="0" fontId="0" fillId="2" borderId="184" xfId="0" applyFill="1" applyBorder="1">
      <alignment vertical="center"/>
    </xf>
    <xf numFmtId="0" fontId="0" fillId="2" borderId="185" xfId="0" applyFill="1" applyBorder="1">
      <alignment vertical="center"/>
    </xf>
    <xf numFmtId="0" fontId="0" fillId="2" borderId="192" xfId="0" applyFill="1" applyBorder="1">
      <alignment vertical="center"/>
    </xf>
    <xf numFmtId="0" fontId="0" fillId="2" borderId="193" xfId="0" applyFill="1" applyBorder="1">
      <alignment vertical="center"/>
    </xf>
    <xf numFmtId="0" fontId="0" fillId="2" borderId="194" xfId="0" applyFill="1" applyBorder="1">
      <alignment vertical="center"/>
    </xf>
    <xf numFmtId="0" fontId="0" fillId="2" borderId="179" xfId="0" applyFill="1" applyBorder="1" applyAlignment="1">
      <alignment horizontal="center" vertical="center"/>
    </xf>
    <xf numFmtId="0" fontId="0" fillId="2" borderId="180" xfId="0" applyFill="1" applyBorder="1" applyAlignment="1">
      <alignment horizontal="center" vertical="center"/>
    </xf>
    <xf numFmtId="0" fontId="0" fillId="2" borderId="181" xfId="0" applyFill="1" applyBorder="1" applyAlignment="1">
      <alignment horizontal="center" vertical="center"/>
    </xf>
    <xf numFmtId="0" fontId="0" fillId="2" borderId="182" xfId="0" applyFill="1" applyBorder="1" applyAlignment="1">
      <alignment horizontal="center" vertical="center"/>
    </xf>
    <xf numFmtId="0" fontId="0" fillId="2" borderId="183" xfId="0" applyFill="1" applyBorder="1" applyAlignment="1">
      <alignment horizontal="center" vertical="center"/>
    </xf>
    <xf numFmtId="0" fontId="0" fillId="2" borderId="186" xfId="0" applyFill="1" applyBorder="1">
      <alignment vertical="center"/>
    </xf>
    <xf numFmtId="0" fontId="0" fillId="2" borderId="187" xfId="0" applyFill="1" applyBorder="1">
      <alignment vertical="center"/>
    </xf>
    <xf numFmtId="0" fontId="0" fillId="2" borderId="186" xfId="0" applyFill="1" applyBorder="1" applyAlignment="1">
      <alignment horizontal="center" vertical="center"/>
    </xf>
    <xf numFmtId="0" fontId="0" fillId="2" borderId="187" xfId="0" applyFill="1" applyBorder="1" applyAlignment="1">
      <alignment horizontal="center" vertical="center"/>
    </xf>
    <xf numFmtId="0" fontId="0" fillId="2" borderId="188" xfId="0" applyFill="1" applyBorder="1" applyAlignment="1">
      <alignment horizontal="center" vertical="center"/>
    </xf>
    <xf numFmtId="0" fontId="0" fillId="2" borderId="173" xfId="0" applyFill="1" applyBorder="1" applyAlignment="1">
      <alignment horizontal="center" vertical="center"/>
    </xf>
    <xf numFmtId="0" fontId="0" fillId="2" borderId="189" xfId="0" applyFill="1" applyBorder="1" applyAlignment="1">
      <alignment horizontal="center" vertical="center"/>
    </xf>
    <xf numFmtId="0" fontId="0" fillId="2" borderId="190" xfId="0" applyFill="1" applyBorder="1">
      <alignment vertical="center"/>
    </xf>
    <xf numFmtId="0" fontId="0" fillId="2" borderId="191" xfId="0" applyFill="1" applyBorder="1">
      <alignment vertical="center"/>
    </xf>
    <xf numFmtId="0" fontId="0" fillId="0" borderId="175" xfId="0" applyBorder="1">
      <alignment vertical="center"/>
    </xf>
    <xf numFmtId="0" fontId="0" fillId="0" borderId="177" xfId="0" applyBorder="1">
      <alignment vertical="center"/>
    </xf>
    <xf numFmtId="0" fontId="0" fillId="0" borderId="173" xfId="0" applyBorder="1">
      <alignment vertical="center"/>
    </xf>
    <xf numFmtId="0" fontId="0" fillId="0" borderId="173" xfId="0" applyBorder="1" applyAlignment="1">
      <alignment horizontal="right" vertical="center"/>
    </xf>
    <xf numFmtId="0" fontId="46" fillId="0" borderId="177" xfId="0" applyFont="1" applyBorder="1" applyAlignment="1">
      <alignment horizontal="center" vertical="center"/>
    </xf>
    <xf numFmtId="0" fontId="0" fillId="0" borderId="174" xfId="0" applyBorder="1">
      <alignment vertical="center"/>
    </xf>
    <xf numFmtId="0" fontId="0" fillId="0" borderId="178" xfId="0" applyBorder="1" applyAlignment="1">
      <alignment horizontal="center" vertical="center"/>
    </xf>
    <xf numFmtId="0" fontId="0" fillId="0" borderId="176" xfId="0" applyBorder="1" applyAlignment="1">
      <alignment horizontal="center" vertical="center"/>
    </xf>
    <xf numFmtId="0" fontId="50" fillId="0" borderId="0" xfId="0" applyFont="1">
      <alignment vertical="center"/>
    </xf>
    <xf numFmtId="0" fontId="62" fillId="0" borderId="0" xfId="0" applyFont="1">
      <alignment vertical="center"/>
    </xf>
    <xf numFmtId="0" fontId="0" fillId="0" borderId="195" xfId="0" applyBorder="1">
      <alignment vertical="center"/>
    </xf>
    <xf numFmtId="0" fontId="0" fillId="0" borderId="196" xfId="0" applyBorder="1">
      <alignment vertical="center"/>
    </xf>
    <xf numFmtId="0" fontId="0" fillId="2" borderId="197" xfId="0" applyFill="1" applyBorder="1">
      <alignment vertical="center"/>
    </xf>
    <xf numFmtId="0" fontId="0" fillId="2" borderId="198" xfId="0" applyFill="1" applyBorder="1">
      <alignment vertical="center"/>
    </xf>
    <xf numFmtId="0" fontId="0" fillId="2" borderId="199" xfId="0" applyFill="1" applyBorder="1">
      <alignment vertical="center"/>
    </xf>
    <xf numFmtId="0" fontId="60" fillId="0" borderId="0" xfId="0" applyFont="1">
      <alignment vertical="center"/>
    </xf>
    <xf numFmtId="0" fontId="64" fillId="0" borderId="165" xfId="0" applyFont="1" applyBorder="1">
      <alignment vertical="center"/>
    </xf>
    <xf numFmtId="0" fontId="0" fillId="2" borderId="200" xfId="0" applyFill="1" applyBorder="1" applyAlignment="1">
      <alignment horizontal="center" vertical="center"/>
    </xf>
    <xf numFmtId="0" fontId="0" fillId="2" borderId="201" xfId="0" applyFill="1" applyBorder="1" applyAlignment="1">
      <alignment horizontal="center" vertical="center"/>
    </xf>
    <xf numFmtId="0" fontId="0" fillId="2" borderId="202" xfId="0" applyFill="1" applyBorder="1" applyAlignment="1">
      <alignment horizontal="center" vertical="center"/>
    </xf>
    <xf numFmtId="40" fontId="4" fillId="9" borderId="196" xfId="1" applyNumberFormat="1" applyFont="1" applyFill="1" applyBorder="1" applyAlignment="1">
      <alignment vertical="center"/>
    </xf>
    <xf numFmtId="40" fontId="4" fillId="9" borderId="203" xfId="1" applyNumberFormat="1" applyFont="1" applyFill="1" applyBorder="1" applyAlignment="1">
      <alignment vertical="center"/>
    </xf>
    <xf numFmtId="40" fontId="4" fillId="9" borderId="204" xfId="1" applyNumberFormat="1" applyFont="1" applyFill="1" applyBorder="1" applyAlignment="1">
      <alignment vertical="center"/>
    </xf>
    <xf numFmtId="40" fontId="4" fillId="8" borderId="196" xfId="1" applyNumberFormat="1" applyFont="1" applyFill="1" applyBorder="1" applyAlignment="1">
      <alignment vertical="center"/>
    </xf>
    <xf numFmtId="40" fontId="4" fillId="8" borderId="203" xfId="1" applyNumberFormat="1" applyFont="1" applyFill="1" applyBorder="1" applyAlignment="1">
      <alignment vertical="center"/>
    </xf>
    <xf numFmtId="40" fontId="4" fillId="8" borderId="204" xfId="1" applyNumberFormat="1" applyFont="1" applyFill="1" applyBorder="1" applyAlignment="1">
      <alignment vertical="center"/>
    </xf>
    <xf numFmtId="40" fontId="4" fillId="8" borderId="114" xfId="1" applyNumberFormat="1" applyFont="1" applyFill="1" applyBorder="1" applyAlignment="1">
      <alignment vertical="center"/>
    </xf>
    <xf numFmtId="179" fontId="4" fillId="8" borderId="196" xfId="1" applyNumberFormat="1" applyFont="1" applyFill="1" applyBorder="1" applyAlignment="1">
      <alignment vertical="center"/>
    </xf>
    <xf numFmtId="179" fontId="4" fillId="8" borderId="203" xfId="1" applyNumberFormat="1" applyFont="1" applyFill="1" applyBorder="1" applyAlignment="1">
      <alignment vertical="center"/>
    </xf>
    <xf numFmtId="179" fontId="4" fillId="8" borderId="204" xfId="1" applyNumberFormat="1" applyFont="1" applyFill="1" applyBorder="1" applyAlignment="1">
      <alignment vertical="center"/>
    </xf>
    <xf numFmtId="177" fontId="0" fillId="17" borderId="34" xfId="0" applyNumberFormat="1" applyFill="1" applyBorder="1">
      <alignment vertical="center"/>
    </xf>
    <xf numFmtId="177" fontId="0" fillId="17" borderId="39" xfId="0" applyNumberFormat="1" applyFill="1" applyBorder="1">
      <alignment vertical="center"/>
    </xf>
    <xf numFmtId="177" fontId="0" fillId="17" borderId="48" xfId="0" applyNumberFormat="1" applyFill="1" applyBorder="1">
      <alignment vertical="center"/>
    </xf>
    <xf numFmtId="0" fontId="0" fillId="0" borderId="177" xfId="0" applyBorder="1" applyAlignment="1">
      <alignment horizontal="center" vertical="center"/>
    </xf>
    <xf numFmtId="0" fontId="0" fillId="2" borderId="188" xfId="0" applyFill="1" applyBorder="1">
      <alignment vertical="center"/>
    </xf>
    <xf numFmtId="0" fontId="0" fillId="2" borderId="173" xfId="0" applyFill="1" applyBorder="1">
      <alignment vertical="center"/>
    </xf>
    <xf numFmtId="0" fontId="0" fillId="2" borderId="189" xfId="0" applyFill="1" applyBorder="1">
      <alignment vertical="center"/>
    </xf>
    <xf numFmtId="0" fontId="0" fillId="0" borderId="173" xfId="0" applyBorder="1" applyAlignment="1">
      <alignment horizontal="left" vertical="center" wrapText="1"/>
    </xf>
    <xf numFmtId="0" fontId="50" fillId="0" borderId="175" xfId="0" applyFont="1" applyBorder="1" applyAlignment="1">
      <alignment horizontal="center" vertical="center"/>
    </xf>
    <xf numFmtId="0" fontId="42" fillId="0" borderId="0" xfId="0" applyFont="1">
      <alignment vertical="center"/>
    </xf>
    <xf numFmtId="0" fontId="0" fillId="19" borderId="167" xfId="0" applyFill="1" applyBorder="1">
      <alignment vertical="center"/>
    </xf>
    <xf numFmtId="0" fontId="0" fillId="19" borderId="175" xfId="0" applyFill="1" applyBorder="1" applyAlignment="1">
      <alignment horizontal="center" vertical="center"/>
    </xf>
    <xf numFmtId="0" fontId="0" fillId="0" borderId="183" xfId="0" applyBorder="1" applyAlignment="1">
      <alignment horizontal="center" vertical="center"/>
    </xf>
    <xf numFmtId="0" fontId="0" fillId="0" borderId="205" xfId="0" applyBorder="1">
      <alignment vertical="center"/>
    </xf>
    <xf numFmtId="0" fontId="0" fillId="0" borderId="206" xfId="0" applyBorder="1">
      <alignment vertical="center"/>
    </xf>
    <xf numFmtId="0" fontId="0" fillId="2" borderId="207" xfId="0" applyFill="1" applyBorder="1">
      <alignment vertical="center"/>
    </xf>
    <xf numFmtId="0" fontId="0" fillId="2" borderId="208" xfId="0" applyFill="1" applyBorder="1">
      <alignment vertical="center"/>
    </xf>
    <xf numFmtId="0" fontId="0" fillId="2" borderId="209" xfId="0" applyFill="1" applyBorder="1">
      <alignment vertical="center"/>
    </xf>
    <xf numFmtId="0" fontId="0" fillId="0" borderId="104" xfId="0" applyBorder="1" applyAlignment="1">
      <alignment horizontal="center" vertical="center"/>
    </xf>
    <xf numFmtId="0" fontId="0" fillId="2" borderId="210" xfId="0" applyFill="1" applyBorder="1">
      <alignment vertical="center"/>
    </xf>
    <xf numFmtId="0" fontId="0" fillId="2" borderId="96" xfId="0" applyFill="1" applyBorder="1">
      <alignment vertical="center"/>
    </xf>
    <xf numFmtId="0" fontId="0" fillId="2" borderId="211" xfId="0" applyFill="1" applyBorder="1">
      <alignment vertical="center"/>
    </xf>
    <xf numFmtId="0" fontId="0" fillId="2" borderId="212" xfId="0" applyFill="1" applyBorder="1">
      <alignment vertical="center"/>
    </xf>
    <xf numFmtId="0" fontId="0" fillId="2" borderId="196" xfId="0" applyFill="1" applyBorder="1">
      <alignment vertical="center"/>
    </xf>
    <xf numFmtId="0" fontId="0" fillId="2" borderId="213" xfId="0" applyFill="1" applyBorder="1">
      <alignment vertical="center"/>
    </xf>
    <xf numFmtId="0" fontId="46" fillId="0" borderId="0" xfId="0" applyFont="1">
      <alignment vertical="center"/>
    </xf>
    <xf numFmtId="0" fontId="0" fillId="2" borderId="214" xfId="0" applyFill="1" applyBorder="1">
      <alignment vertical="center"/>
    </xf>
    <xf numFmtId="0" fontId="0" fillId="2" borderId="215" xfId="0" applyFill="1" applyBorder="1">
      <alignment vertical="center"/>
    </xf>
    <xf numFmtId="0" fontId="0" fillId="2" borderId="216" xfId="0" applyFill="1" applyBorder="1">
      <alignment vertical="center"/>
    </xf>
    <xf numFmtId="0" fontId="0" fillId="2" borderId="217" xfId="0" applyFill="1" applyBorder="1">
      <alignment vertical="center"/>
    </xf>
    <xf numFmtId="0" fontId="0" fillId="2" borderId="218" xfId="0" applyFill="1" applyBorder="1">
      <alignment vertical="center"/>
    </xf>
    <xf numFmtId="0" fontId="0" fillId="2" borderId="219" xfId="0" applyFill="1" applyBorder="1">
      <alignment vertical="center"/>
    </xf>
    <xf numFmtId="0" fontId="0" fillId="2" borderId="220" xfId="0" applyFill="1" applyBorder="1">
      <alignment vertical="center"/>
    </xf>
    <xf numFmtId="0" fontId="0" fillId="2" borderId="42" xfId="0" applyFill="1" applyBorder="1">
      <alignment vertical="center"/>
    </xf>
    <xf numFmtId="0" fontId="0" fillId="2" borderId="221" xfId="0" applyFill="1" applyBorder="1">
      <alignment vertical="center"/>
    </xf>
    <xf numFmtId="0" fontId="0" fillId="17" borderId="198" xfId="0" applyFill="1" applyBorder="1" applyAlignment="1">
      <alignment horizontal="center" vertical="center"/>
    </xf>
    <xf numFmtId="0" fontId="0" fillId="0" borderId="225" xfId="0" applyBorder="1">
      <alignment vertical="center"/>
    </xf>
    <xf numFmtId="0" fontId="0" fillId="0" borderId="185" xfId="0" applyBorder="1" applyAlignment="1">
      <alignment horizontal="center" vertical="center"/>
    </xf>
    <xf numFmtId="0" fontId="0" fillId="0" borderId="226" xfId="0" applyBorder="1">
      <alignment vertical="center"/>
    </xf>
    <xf numFmtId="0" fontId="0" fillId="0" borderId="189" xfId="0" applyBorder="1" applyAlignment="1">
      <alignment horizontal="center" vertical="center"/>
    </xf>
    <xf numFmtId="0" fontId="0" fillId="0" borderId="227" xfId="0" applyBorder="1">
      <alignment vertical="center"/>
    </xf>
    <xf numFmtId="0" fontId="0" fillId="0" borderId="228" xfId="0" applyBorder="1" applyAlignment="1">
      <alignment horizontal="center" vertical="center"/>
    </xf>
    <xf numFmtId="0" fontId="0" fillId="17" borderId="229" xfId="0" applyFill="1" applyBorder="1" applyAlignment="1">
      <alignment horizontal="center" vertical="center"/>
    </xf>
    <xf numFmtId="0" fontId="0" fillId="17" borderId="86" xfId="0" applyFill="1" applyBorder="1">
      <alignment vertical="center"/>
    </xf>
    <xf numFmtId="0" fontId="0" fillId="17" borderId="104" xfId="0" applyFill="1" applyBorder="1" applyAlignment="1">
      <alignment horizontal="center" vertical="center"/>
    </xf>
    <xf numFmtId="0" fontId="0" fillId="17" borderId="86" xfId="0" applyFill="1" applyBorder="1" applyAlignment="1">
      <alignment horizontal="center" vertical="center"/>
    </xf>
    <xf numFmtId="0" fontId="0" fillId="17" borderId="96" xfId="0" applyFill="1" applyBorder="1">
      <alignment vertical="center"/>
    </xf>
    <xf numFmtId="0" fontId="0" fillId="17" borderId="0" xfId="0" applyFill="1" applyAlignment="1">
      <alignment horizontal="center" vertical="center"/>
    </xf>
    <xf numFmtId="0" fontId="0" fillId="0" borderId="196" xfId="0" applyBorder="1" applyAlignment="1">
      <alignment vertical="center" wrapText="1"/>
    </xf>
    <xf numFmtId="0" fontId="0" fillId="25" borderId="230" xfId="0" applyFill="1" applyBorder="1">
      <alignment vertical="center"/>
    </xf>
    <xf numFmtId="0" fontId="0" fillId="2" borderId="222" xfId="0" applyFill="1" applyBorder="1">
      <alignment vertical="center"/>
    </xf>
    <xf numFmtId="0" fontId="0" fillId="2" borderId="223" xfId="0" applyFill="1" applyBorder="1">
      <alignment vertical="center"/>
    </xf>
    <xf numFmtId="0" fontId="0" fillId="2" borderId="224" xfId="0" applyFill="1" applyBorder="1">
      <alignment vertical="center"/>
    </xf>
    <xf numFmtId="0" fontId="0" fillId="0" borderId="67" xfId="0" applyBorder="1">
      <alignment vertical="center"/>
    </xf>
    <xf numFmtId="0" fontId="0" fillId="0" borderId="231" xfId="0" applyBorder="1" applyAlignment="1">
      <alignment horizontal="center" vertical="center"/>
    </xf>
    <xf numFmtId="0" fontId="0" fillId="0" borderId="131" xfId="0" applyBorder="1">
      <alignment vertical="center"/>
    </xf>
    <xf numFmtId="0" fontId="0" fillId="0" borderId="232" xfId="0" applyBorder="1" applyAlignment="1">
      <alignment horizontal="center" vertical="center"/>
    </xf>
    <xf numFmtId="0" fontId="0" fillId="0" borderId="221" xfId="0" applyBorder="1" applyAlignment="1">
      <alignment horizontal="center" vertical="center"/>
    </xf>
    <xf numFmtId="0" fontId="0" fillId="0" borderId="87" xfId="0" applyBorder="1">
      <alignment vertical="center"/>
    </xf>
    <xf numFmtId="0" fontId="0" fillId="17" borderId="233" xfId="0" applyFill="1" applyBorder="1">
      <alignment vertical="center"/>
    </xf>
    <xf numFmtId="0" fontId="0" fillId="17" borderId="234" xfId="0" applyFill="1" applyBorder="1">
      <alignment vertical="center"/>
    </xf>
    <xf numFmtId="0" fontId="0" fillId="17" borderId="235" xfId="0" applyFill="1" applyBorder="1">
      <alignment vertical="center"/>
    </xf>
    <xf numFmtId="0" fontId="0" fillId="0" borderId="220" xfId="0" applyBorder="1" applyAlignment="1">
      <alignment vertical="center" wrapText="1"/>
    </xf>
    <xf numFmtId="0" fontId="66" fillId="17" borderId="223" xfId="0" applyFont="1" applyFill="1" applyBorder="1" applyAlignment="1">
      <alignment horizontal="center" vertical="center"/>
    </xf>
    <xf numFmtId="0" fontId="66" fillId="17" borderId="196" xfId="0" applyFont="1" applyFill="1" applyBorder="1" applyAlignment="1">
      <alignment horizontal="center" vertical="center"/>
    </xf>
    <xf numFmtId="0" fontId="0" fillId="17" borderId="237" xfId="0" applyFill="1" applyBorder="1">
      <alignment vertical="center"/>
    </xf>
    <xf numFmtId="0" fontId="0" fillId="17" borderId="238" xfId="0" applyFill="1" applyBorder="1">
      <alignment vertical="center"/>
    </xf>
    <xf numFmtId="0" fontId="66" fillId="17" borderId="86" xfId="0" applyFont="1" applyFill="1" applyBorder="1" applyAlignment="1">
      <alignment horizontal="center" vertical="center"/>
    </xf>
    <xf numFmtId="0" fontId="0" fillId="17" borderId="238" xfId="0" applyFill="1" applyBorder="1" applyAlignment="1">
      <alignment vertical="center" wrapText="1"/>
    </xf>
    <xf numFmtId="0" fontId="0" fillId="0" borderId="86" xfId="0" applyBorder="1" applyAlignment="1">
      <alignment horizontal="center" vertical="center"/>
    </xf>
    <xf numFmtId="0" fontId="66" fillId="17" borderId="91" xfId="0" applyFont="1" applyFill="1" applyBorder="1" applyAlignment="1">
      <alignment horizontal="center" vertical="center"/>
    </xf>
    <xf numFmtId="0" fontId="0" fillId="26" borderId="0" xfId="0" applyFill="1">
      <alignment vertical="center"/>
    </xf>
    <xf numFmtId="0" fontId="0" fillId="17" borderId="96" xfId="0" applyFill="1" applyBorder="1" applyAlignment="1">
      <alignment horizontal="center" vertical="center"/>
    </xf>
    <xf numFmtId="0" fontId="0" fillId="17" borderId="86" xfId="0" applyFill="1" applyBorder="1" applyAlignment="1">
      <alignment vertical="center" wrapText="1"/>
    </xf>
    <xf numFmtId="0" fontId="64" fillId="2" borderId="202" xfId="0" applyFont="1" applyFill="1" applyBorder="1">
      <alignment vertical="center"/>
    </xf>
    <xf numFmtId="0" fontId="43" fillId="17" borderId="0" xfId="0" applyFont="1" applyFill="1">
      <alignment vertical="center"/>
    </xf>
    <xf numFmtId="177" fontId="0" fillId="17" borderId="86" xfId="0" applyNumberFormat="1" applyFill="1" applyBorder="1" applyAlignment="1">
      <alignment horizontal="center" vertical="center"/>
    </xf>
    <xf numFmtId="178" fontId="11" fillId="17" borderId="86" xfId="2" applyNumberFormat="1" applyFont="1" applyFill="1" applyBorder="1" applyAlignment="1" applyProtection="1">
      <alignment horizontal="center" vertical="center"/>
      <protection locked="0"/>
    </xf>
    <xf numFmtId="0" fontId="8" fillId="17" borderId="86" xfId="2" applyFont="1" applyFill="1" applyBorder="1" applyAlignment="1">
      <alignment horizontal="center" vertical="center"/>
    </xf>
    <xf numFmtId="0" fontId="4" fillId="17" borderId="86" xfId="2" applyFont="1" applyFill="1" applyBorder="1" applyAlignment="1">
      <alignment horizontal="center" vertical="center"/>
    </xf>
    <xf numFmtId="0" fontId="8" fillId="17" borderId="86" xfId="2" applyFont="1" applyFill="1" applyBorder="1" applyAlignment="1">
      <alignment horizontal="center" vertical="center" wrapText="1"/>
    </xf>
    <xf numFmtId="0" fontId="41" fillId="17" borderId="86" xfId="0" applyFont="1" applyFill="1" applyBorder="1">
      <alignment vertical="center"/>
    </xf>
    <xf numFmtId="0" fontId="41" fillId="17" borderId="86" xfId="0" applyFont="1" applyFill="1" applyBorder="1" applyAlignment="1">
      <alignment horizontal="center" vertical="center"/>
    </xf>
    <xf numFmtId="0" fontId="69" fillId="17" borderId="96" xfId="0" applyFont="1" applyFill="1" applyBorder="1" applyAlignment="1">
      <alignment horizontal="center" vertical="center"/>
    </xf>
    <xf numFmtId="0" fontId="70" fillId="17" borderId="86" xfId="0" applyFont="1" applyFill="1" applyBorder="1" applyAlignment="1">
      <alignment horizontal="center" vertical="center"/>
    </xf>
    <xf numFmtId="0" fontId="0" fillId="17" borderId="196" xfId="0" applyFill="1" applyBorder="1" applyAlignment="1">
      <alignment horizontal="center" vertical="center"/>
    </xf>
    <xf numFmtId="0" fontId="69" fillId="17" borderId="86" xfId="0" applyFont="1" applyFill="1" applyBorder="1" applyAlignment="1">
      <alignment horizontal="center" vertical="center"/>
    </xf>
    <xf numFmtId="0" fontId="0" fillId="17" borderId="239" xfId="0" applyFill="1" applyBorder="1" applyAlignment="1">
      <alignment horizontal="center" vertical="center"/>
    </xf>
    <xf numFmtId="0" fontId="66" fillId="17" borderId="193" xfId="0" applyFont="1" applyFill="1" applyBorder="1" applyAlignment="1">
      <alignment horizontal="center" vertical="center"/>
    </xf>
    <xf numFmtId="0" fontId="0" fillId="17" borderId="240" xfId="0" applyFill="1" applyBorder="1" applyAlignment="1">
      <alignment horizontal="center" vertical="center"/>
    </xf>
    <xf numFmtId="0" fontId="66" fillId="17" borderId="203" xfId="0" applyFont="1" applyFill="1" applyBorder="1" applyAlignment="1">
      <alignment horizontal="center" vertical="center"/>
    </xf>
    <xf numFmtId="0" fontId="66" fillId="17" borderId="88" xfId="0" applyFont="1" applyFill="1" applyBorder="1" applyAlignment="1">
      <alignment horizontal="center" vertical="center"/>
    </xf>
    <xf numFmtId="0" fontId="66" fillId="17" borderId="241" xfId="0" applyFont="1" applyFill="1" applyBorder="1" applyAlignment="1">
      <alignment horizontal="center" vertical="center"/>
    </xf>
    <xf numFmtId="0" fontId="0" fillId="17" borderId="242" xfId="0" applyFill="1" applyBorder="1" applyAlignment="1">
      <alignment horizontal="center" vertical="center"/>
    </xf>
    <xf numFmtId="0" fontId="0" fillId="17" borderId="243" xfId="0" applyFill="1" applyBorder="1" applyAlignment="1">
      <alignment horizontal="center" vertical="center"/>
    </xf>
    <xf numFmtId="0" fontId="0" fillId="17" borderId="244" xfId="0" applyFill="1" applyBorder="1" applyAlignment="1">
      <alignment horizontal="center" vertical="center"/>
    </xf>
    <xf numFmtId="0" fontId="0" fillId="17" borderId="245" xfId="0" applyFill="1" applyBorder="1" applyAlignment="1">
      <alignment horizontal="center" vertical="center"/>
    </xf>
    <xf numFmtId="0" fontId="0" fillId="17" borderId="246" xfId="0" applyFill="1" applyBorder="1" applyAlignment="1">
      <alignment horizontal="center" vertical="center"/>
    </xf>
    <xf numFmtId="0" fontId="66" fillId="17" borderId="163" xfId="0" applyFont="1" applyFill="1" applyBorder="1" applyAlignment="1">
      <alignment horizontal="center" vertical="center"/>
    </xf>
    <xf numFmtId="0" fontId="66" fillId="17" borderId="85" xfId="0" applyFont="1" applyFill="1" applyBorder="1" applyAlignment="1">
      <alignment horizontal="center" vertical="center"/>
    </xf>
    <xf numFmtId="0" fontId="66" fillId="17" borderId="247" xfId="0" applyFont="1" applyFill="1" applyBorder="1" applyAlignment="1">
      <alignment horizontal="center" vertical="center"/>
    </xf>
    <xf numFmtId="0" fontId="0" fillId="17" borderId="248" xfId="0" applyFill="1" applyBorder="1" applyAlignment="1">
      <alignment horizontal="center" vertical="center"/>
    </xf>
    <xf numFmtId="0" fontId="0" fillId="17" borderId="249" xfId="0" applyFill="1" applyBorder="1" applyAlignment="1">
      <alignment horizontal="center" vertical="center"/>
    </xf>
    <xf numFmtId="0" fontId="0" fillId="17" borderId="250" xfId="0" applyFill="1" applyBorder="1" applyAlignment="1">
      <alignment horizontal="center" vertical="center"/>
    </xf>
    <xf numFmtId="0" fontId="0" fillId="17" borderId="175" xfId="0" applyFill="1" applyBorder="1" applyAlignment="1">
      <alignment horizontal="center" vertical="center"/>
    </xf>
    <xf numFmtId="0" fontId="66" fillId="17" borderId="251" xfId="0" applyFont="1" applyFill="1" applyBorder="1" applyAlignment="1">
      <alignment horizontal="center" vertical="center"/>
    </xf>
    <xf numFmtId="0" fontId="66" fillId="17" borderId="174" xfId="0" applyFont="1" applyFill="1" applyBorder="1" applyAlignment="1">
      <alignment horizontal="center" vertical="center"/>
    </xf>
    <xf numFmtId="0" fontId="66" fillId="17" borderId="252" xfId="0" applyFont="1" applyFill="1" applyBorder="1" applyAlignment="1">
      <alignment horizontal="center" vertical="center"/>
    </xf>
    <xf numFmtId="0" fontId="0" fillId="0" borderId="195" xfId="0" applyBorder="1" applyAlignment="1">
      <alignment horizontal="center" vertical="center"/>
    </xf>
    <xf numFmtId="0" fontId="0" fillId="0" borderId="253" xfId="0" applyBorder="1" applyAlignment="1">
      <alignment horizontal="center" vertical="center"/>
    </xf>
    <xf numFmtId="0" fontId="0" fillId="17" borderId="226" xfId="0" applyFill="1" applyBorder="1">
      <alignment vertical="center"/>
    </xf>
    <xf numFmtId="0" fontId="0" fillId="0" borderId="86" xfId="0" applyBorder="1" applyAlignment="1">
      <alignment horizontal="left" vertical="center" wrapText="1"/>
    </xf>
    <xf numFmtId="0" fontId="46" fillId="17" borderId="0" xfId="0" applyFont="1" applyFill="1">
      <alignment vertical="center"/>
    </xf>
    <xf numFmtId="0" fontId="66" fillId="17" borderId="238" xfId="0" applyFont="1" applyFill="1" applyBorder="1" applyAlignment="1">
      <alignment horizontal="center" vertical="center"/>
    </xf>
    <xf numFmtId="0" fontId="66" fillId="17" borderId="169" xfId="0" applyFont="1" applyFill="1" applyBorder="1" applyAlignment="1">
      <alignment horizontal="center" vertical="center"/>
    </xf>
    <xf numFmtId="0" fontId="66" fillId="17" borderId="244" xfId="0" applyFont="1" applyFill="1" applyBorder="1" applyAlignment="1">
      <alignment horizontal="center" vertical="center"/>
    </xf>
    <xf numFmtId="0" fontId="0" fillId="2" borderId="254" xfId="0" applyFill="1" applyBorder="1">
      <alignment vertical="center"/>
    </xf>
    <xf numFmtId="0" fontId="0" fillId="2" borderId="255" xfId="0" applyFill="1" applyBorder="1">
      <alignment vertical="center"/>
    </xf>
    <xf numFmtId="0" fontId="0" fillId="2" borderId="256" xfId="0" applyFill="1" applyBorder="1">
      <alignment vertical="center"/>
    </xf>
    <xf numFmtId="0" fontId="4" fillId="0" borderId="88" xfId="0" applyFont="1" applyBorder="1" applyAlignment="1">
      <alignment horizontal="center" vertical="center"/>
    </xf>
    <xf numFmtId="0" fontId="4" fillId="0" borderId="86" xfId="0" applyFont="1" applyBorder="1" applyAlignment="1">
      <alignment horizontal="center" vertical="center"/>
    </xf>
    <xf numFmtId="0" fontId="4" fillId="0" borderId="86" xfId="0" applyFont="1" applyBorder="1" applyAlignment="1">
      <alignment horizontal="center" vertical="center" wrapText="1"/>
    </xf>
    <xf numFmtId="177" fontId="7" fillId="0" borderId="86" xfId="0" applyNumberFormat="1" applyFont="1" applyBorder="1" applyAlignment="1">
      <alignment horizontal="center" vertical="center" wrapText="1"/>
    </xf>
    <xf numFmtId="177" fontId="0" fillId="0" borderId="86" xfId="0" applyNumberFormat="1" applyBorder="1" applyAlignment="1">
      <alignment horizontal="center" vertical="center" wrapText="1"/>
    </xf>
    <xf numFmtId="177" fontId="0" fillId="0" borderId="86" xfId="0" applyNumberFormat="1" applyBorder="1" applyAlignment="1">
      <alignment horizontal="center" vertical="center"/>
    </xf>
    <xf numFmtId="177" fontId="21" fillId="0" borderId="0" xfId="0" applyNumberFormat="1" applyFont="1" applyAlignment="1">
      <alignment horizontal="center" vertical="center" wrapText="1"/>
    </xf>
    <xf numFmtId="177" fontId="0" fillId="0" borderId="42" xfId="0" applyNumberFormat="1" applyBorder="1" applyAlignment="1">
      <alignment horizontal="center" vertical="center" wrapText="1"/>
    </xf>
    <xf numFmtId="0" fontId="0" fillId="0" borderId="86" xfId="0" applyBorder="1" applyAlignment="1">
      <alignment horizontal="left" vertical="center" indent="1"/>
    </xf>
    <xf numFmtId="0" fontId="0" fillId="0" borderId="96" xfId="0" applyBorder="1" applyAlignment="1">
      <alignment horizontal="center" vertical="center"/>
    </xf>
    <xf numFmtId="0" fontId="0" fillId="0" borderId="98" xfId="0" applyBorder="1" applyAlignment="1">
      <alignment horizontal="left" vertical="center" indent="1"/>
    </xf>
    <xf numFmtId="0" fontId="4" fillId="0" borderId="203" xfId="0" applyFont="1" applyBorder="1" applyAlignment="1">
      <alignment horizontal="center" vertical="center" wrapText="1"/>
    </xf>
    <xf numFmtId="177" fontId="21" fillId="0" borderId="86" xfId="0" applyNumberFormat="1" applyFont="1" applyBorder="1" applyAlignment="1">
      <alignment horizontal="center" vertical="center" wrapText="1"/>
    </xf>
    <xf numFmtId="0" fontId="0" fillId="0" borderId="203" xfId="0" applyBorder="1">
      <alignment vertical="center"/>
    </xf>
    <xf numFmtId="0" fontId="41" fillId="17" borderId="205" xfId="0" applyFont="1" applyFill="1" applyBorder="1">
      <alignment vertical="center"/>
    </xf>
    <xf numFmtId="0" fontId="41" fillId="0" borderId="86" xfId="0" applyFont="1" applyBorder="1">
      <alignment vertical="center"/>
    </xf>
    <xf numFmtId="0" fontId="41" fillId="0" borderId="259" xfId="0" applyFont="1" applyBorder="1">
      <alignment vertical="center"/>
    </xf>
    <xf numFmtId="0" fontId="41" fillId="0" borderId="102" xfId="0" applyFont="1" applyBorder="1" applyAlignment="1">
      <alignment horizontal="center" vertical="center"/>
    </xf>
    <xf numFmtId="0" fontId="0" fillId="17" borderId="103" xfId="0" applyFill="1" applyBorder="1">
      <alignment vertical="center"/>
    </xf>
    <xf numFmtId="0" fontId="0" fillId="17" borderId="98" xfId="0" applyFill="1" applyBorder="1">
      <alignment vertical="center"/>
    </xf>
    <xf numFmtId="38" fontId="0" fillId="17" borderId="90" xfId="0" applyNumberFormat="1" applyFill="1" applyBorder="1">
      <alignment vertical="center"/>
    </xf>
    <xf numFmtId="0" fontId="0" fillId="17" borderId="91" xfId="0" applyFill="1" applyBorder="1">
      <alignment vertical="center"/>
    </xf>
    <xf numFmtId="0" fontId="0" fillId="17" borderId="236" xfId="0" applyFill="1" applyBorder="1" applyAlignment="1">
      <alignment vertical="center" wrapText="1"/>
    </xf>
    <xf numFmtId="0" fontId="0" fillId="0" borderId="86" xfId="0" applyBorder="1" applyAlignment="1">
      <alignment horizontal="left" vertical="center" wrapText="1" indent="1"/>
    </xf>
    <xf numFmtId="0" fontId="0" fillId="0" borderId="257" xfId="0" applyBorder="1" applyAlignment="1">
      <alignment horizontal="left" vertical="center" wrapText="1" indent="1"/>
    </xf>
    <xf numFmtId="0" fontId="0" fillId="0" borderId="258" xfId="0" applyBorder="1" applyAlignment="1">
      <alignment horizontal="left" vertical="center" wrapText="1" indent="1"/>
    </xf>
    <xf numFmtId="177" fontId="7" fillId="0" borderId="257" xfId="0" applyNumberFormat="1" applyFont="1" applyBorder="1" applyAlignment="1">
      <alignment horizontal="center" vertical="center" wrapText="1"/>
    </xf>
    <xf numFmtId="177" fontId="7" fillId="0" borderId="258" xfId="0" applyNumberFormat="1" applyFont="1" applyBorder="1" applyAlignment="1">
      <alignment horizontal="center" vertical="center" wrapText="1"/>
    </xf>
    <xf numFmtId="177" fontId="7" fillId="0" borderId="260" xfId="0" applyNumberFormat="1" applyFont="1" applyBorder="1" applyAlignment="1">
      <alignment horizontal="center" vertical="center" wrapText="1"/>
    </xf>
    <xf numFmtId="0" fontId="55" fillId="0" borderId="86" xfId="0" applyFont="1" applyBorder="1" applyAlignment="1">
      <alignment horizontal="center" vertical="center" wrapText="1"/>
    </xf>
    <xf numFmtId="0" fontId="55" fillId="0" borderId="86" xfId="0" applyFont="1" applyBorder="1" applyAlignment="1">
      <alignment horizontal="center" vertical="center"/>
    </xf>
    <xf numFmtId="0" fontId="55" fillId="0" borderId="203" xfId="0" applyFont="1" applyBorder="1" applyAlignment="1">
      <alignment horizontal="center" vertical="center"/>
    </xf>
    <xf numFmtId="0" fontId="7" fillId="0" borderId="203" xfId="0" applyFont="1" applyBorder="1" applyAlignment="1">
      <alignment horizontal="center" vertical="center" wrapText="1"/>
    </xf>
    <xf numFmtId="177" fontId="55" fillId="0" borderId="203" xfId="0" applyNumberFormat="1" applyFont="1" applyBorder="1" applyAlignment="1">
      <alignment horizontal="center" vertical="center"/>
    </xf>
    <xf numFmtId="0" fontId="21" fillId="0" borderId="86" xfId="0" applyFont="1" applyBorder="1" applyAlignment="1">
      <alignment horizontal="center" vertical="center" wrapText="1"/>
    </xf>
    <xf numFmtId="0" fontId="21" fillId="0" borderId="203" xfId="0" applyFont="1" applyBorder="1" applyAlignment="1">
      <alignment horizontal="center" vertical="center"/>
    </xf>
    <xf numFmtId="0" fontId="21" fillId="0" borderId="86" xfId="0" applyFont="1" applyBorder="1" applyAlignment="1">
      <alignment horizontal="center" vertical="center"/>
    </xf>
    <xf numFmtId="4" fontId="4" fillId="6" borderId="130" xfId="2" applyNumberFormat="1" applyFont="1" applyFill="1" applyBorder="1" applyAlignment="1">
      <alignment horizontal="center" vertical="center" wrapText="1"/>
    </xf>
    <xf numFmtId="177" fontId="4" fillId="11" borderId="91" xfId="0" applyNumberFormat="1" applyFont="1" applyFill="1" applyBorder="1" applyAlignment="1">
      <alignment horizontal="center" vertical="center"/>
    </xf>
    <xf numFmtId="0" fontId="8" fillId="0" borderId="261" xfId="2" applyFont="1" applyBorder="1" applyAlignment="1">
      <alignment horizontal="left" vertical="center" wrapText="1" indent="1"/>
    </xf>
    <xf numFmtId="0" fontId="8" fillId="0" borderId="85" xfId="2" applyFont="1" applyBorder="1" applyAlignment="1">
      <alignment horizontal="left" vertical="center" wrapText="1" indent="1"/>
    </xf>
    <xf numFmtId="40" fontId="4" fillId="9" borderId="41" xfId="1" applyNumberFormat="1" applyFont="1" applyFill="1" applyBorder="1" applyAlignment="1">
      <alignment vertical="center"/>
    </xf>
    <xf numFmtId="40" fontId="4" fillId="9" borderId="114" xfId="1" applyNumberFormat="1" applyFont="1" applyFill="1" applyBorder="1" applyAlignment="1">
      <alignment vertical="center"/>
    </xf>
    <xf numFmtId="40" fontId="4" fillId="9" borderId="43" xfId="1" applyNumberFormat="1" applyFont="1" applyFill="1" applyBorder="1" applyAlignment="1">
      <alignment vertical="center"/>
    </xf>
    <xf numFmtId="0" fontId="8" fillId="27" borderId="261" xfId="2" applyFont="1" applyFill="1" applyBorder="1" applyAlignment="1">
      <alignment horizontal="left" vertical="center" wrapText="1" indent="1"/>
    </xf>
    <xf numFmtId="0" fontId="8" fillId="27" borderId="85" xfId="2" applyFont="1" applyFill="1" applyBorder="1" applyAlignment="1">
      <alignment horizontal="left" vertical="center" wrapText="1" indent="1"/>
    </xf>
    <xf numFmtId="0" fontId="4" fillId="7" borderId="92" xfId="2" applyFont="1" applyFill="1" applyBorder="1" applyAlignment="1">
      <alignment horizontal="center" vertical="center"/>
    </xf>
    <xf numFmtId="38" fontId="4" fillId="7" borderId="49" xfId="1" applyFont="1" applyFill="1" applyBorder="1" applyAlignment="1">
      <alignment vertical="center"/>
    </xf>
    <xf numFmtId="0" fontId="4" fillId="7" borderId="263" xfId="2" applyFont="1" applyFill="1" applyBorder="1" applyAlignment="1">
      <alignment horizontal="center" vertical="center"/>
    </xf>
    <xf numFmtId="40" fontId="4" fillId="8" borderId="264" xfId="1" applyNumberFormat="1" applyFont="1" applyFill="1" applyBorder="1" applyAlignment="1">
      <alignment vertical="center"/>
    </xf>
    <xf numFmtId="40" fontId="4" fillId="8" borderId="265" xfId="1" applyNumberFormat="1" applyFont="1" applyFill="1" applyBorder="1" applyAlignment="1">
      <alignment vertical="center"/>
    </xf>
    <xf numFmtId="40" fontId="4" fillId="8" borderId="266" xfId="1" applyNumberFormat="1" applyFont="1" applyFill="1" applyBorder="1" applyAlignment="1">
      <alignment vertical="center"/>
    </xf>
    <xf numFmtId="40" fontId="4" fillId="8" borderId="267" xfId="1" applyNumberFormat="1" applyFont="1" applyFill="1" applyBorder="1" applyAlignment="1">
      <alignment vertical="center"/>
    </xf>
    <xf numFmtId="38" fontId="4" fillId="7" borderId="268" xfId="1" applyFont="1" applyFill="1" applyBorder="1" applyAlignment="1">
      <alignment vertical="center"/>
    </xf>
    <xf numFmtId="0" fontId="4" fillId="6" borderId="92" xfId="2" applyFont="1" applyFill="1" applyBorder="1" applyAlignment="1">
      <alignment horizontal="center" vertical="center"/>
    </xf>
    <xf numFmtId="38" fontId="4" fillId="6" borderId="49" xfId="1" applyFont="1" applyFill="1" applyBorder="1" applyAlignment="1">
      <alignment vertical="center"/>
    </xf>
    <xf numFmtId="0" fontId="4" fillId="27" borderId="263" xfId="2" applyFont="1" applyFill="1" applyBorder="1" applyAlignment="1">
      <alignment horizontal="center" vertical="center"/>
    </xf>
    <xf numFmtId="40" fontId="4" fillId="28" borderId="264" xfId="1" applyNumberFormat="1" applyFont="1" applyFill="1" applyBorder="1" applyAlignment="1">
      <alignment vertical="center"/>
    </xf>
    <xf numFmtId="40" fontId="4" fillId="28" borderId="265" xfId="1" applyNumberFormat="1" applyFont="1" applyFill="1" applyBorder="1" applyAlignment="1">
      <alignment vertical="center"/>
    </xf>
    <xf numFmtId="40" fontId="4" fillId="28" borderId="266" xfId="1" applyNumberFormat="1" applyFont="1" applyFill="1" applyBorder="1" applyAlignment="1">
      <alignment vertical="center"/>
    </xf>
    <xf numFmtId="40" fontId="4" fillId="28" borderId="267" xfId="1" applyNumberFormat="1" applyFont="1" applyFill="1" applyBorder="1" applyAlignment="1">
      <alignment vertical="center"/>
    </xf>
    <xf numFmtId="38" fontId="4" fillId="27" borderId="268" xfId="1" applyFont="1" applyFill="1" applyBorder="1" applyAlignment="1">
      <alignment vertical="center"/>
    </xf>
    <xf numFmtId="40" fontId="4" fillId="8" borderId="269" xfId="1" applyNumberFormat="1" applyFont="1" applyFill="1" applyBorder="1" applyAlignment="1">
      <alignment vertical="center"/>
    </xf>
    <xf numFmtId="40" fontId="4" fillId="8" borderId="96" xfId="1" applyNumberFormat="1" applyFont="1" applyFill="1" applyBorder="1" applyAlignment="1">
      <alignment vertical="center"/>
    </xf>
    <xf numFmtId="40" fontId="4" fillId="8" borderId="98" xfId="1" applyNumberFormat="1" applyFont="1" applyFill="1" applyBorder="1" applyAlignment="1">
      <alignment vertical="center"/>
    </xf>
    <xf numFmtId="40" fontId="4" fillId="8" borderId="270" xfId="1" applyNumberFormat="1" applyFont="1" applyFill="1" applyBorder="1" applyAlignment="1">
      <alignment vertical="center"/>
    </xf>
    <xf numFmtId="0" fontId="8" fillId="0" borderId="271" xfId="2" applyFont="1" applyBorder="1" applyAlignment="1">
      <alignment horizontal="left" vertical="center" wrapText="1" indent="1"/>
    </xf>
    <xf numFmtId="0" fontId="4" fillId="7" borderId="272" xfId="2" applyFont="1" applyFill="1" applyBorder="1" applyAlignment="1">
      <alignment horizontal="center" vertical="center"/>
    </xf>
    <xf numFmtId="0" fontId="8" fillId="0" borderId="38" xfId="2" applyFont="1" applyBorder="1" applyAlignment="1">
      <alignment horizontal="center" vertical="center" wrapText="1"/>
    </xf>
    <xf numFmtId="49" fontId="8" fillId="10" borderId="133" xfId="2" applyNumberFormat="1" applyFont="1" applyFill="1" applyBorder="1" applyAlignment="1" applyProtection="1">
      <alignment horizontal="center" vertical="center" shrinkToFit="1"/>
      <protection locked="0"/>
    </xf>
    <xf numFmtId="49" fontId="4" fillId="7" borderId="92" xfId="2" applyNumberFormat="1" applyFont="1" applyFill="1" applyBorder="1" applyAlignment="1" applyProtection="1">
      <alignment horizontal="center" vertical="center" shrinkToFit="1"/>
      <protection locked="0"/>
    </xf>
    <xf numFmtId="0" fontId="4" fillId="6" borderId="130" xfId="2" applyFont="1" applyFill="1" applyBorder="1">
      <alignment vertical="center"/>
    </xf>
    <xf numFmtId="40" fontId="4" fillId="8" borderId="273" xfId="1" applyNumberFormat="1" applyFont="1" applyFill="1" applyBorder="1" applyAlignment="1">
      <alignment vertical="center"/>
    </xf>
    <xf numFmtId="40" fontId="4" fillId="8" borderId="91" xfId="1" applyNumberFormat="1" applyFont="1" applyFill="1" applyBorder="1" applyAlignment="1">
      <alignment vertical="center"/>
    </xf>
    <xf numFmtId="40" fontId="4" fillId="8" borderId="274" xfId="1" applyNumberFormat="1" applyFont="1" applyFill="1" applyBorder="1" applyAlignment="1">
      <alignment vertical="center"/>
    </xf>
    <xf numFmtId="0" fontId="8" fillId="29" borderId="97" xfId="2" applyFont="1" applyFill="1" applyBorder="1" applyAlignment="1">
      <alignment horizontal="center" vertical="center" wrapText="1"/>
    </xf>
    <xf numFmtId="0" fontId="8" fillId="29" borderId="38" xfId="2" applyFont="1" applyFill="1" applyBorder="1" applyAlignment="1">
      <alignment horizontal="center" vertical="center" wrapText="1"/>
    </xf>
    <xf numFmtId="0" fontId="8" fillId="29" borderId="162" xfId="2" applyFont="1" applyFill="1" applyBorder="1" applyAlignment="1">
      <alignment horizontal="center" vertical="center" wrapText="1"/>
    </xf>
    <xf numFmtId="0" fontId="4" fillId="6" borderId="130" xfId="2" applyFont="1" applyFill="1" applyBorder="1" applyAlignment="1">
      <alignment horizontal="center" vertical="center"/>
    </xf>
    <xf numFmtId="176" fontId="4" fillId="6" borderId="130" xfId="2" applyNumberFormat="1" applyFont="1" applyFill="1" applyBorder="1" applyAlignment="1">
      <alignment horizontal="center" vertical="center"/>
    </xf>
    <xf numFmtId="176" fontId="4" fillId="27" borderId="94" xfId="0" applyNumberFormat="1" applyFont="1" applyFill="1" applyBorder="1" applyAlignment="1">
      <alignment horizontal="center" vertical="center"/>
    </xf>
    <xf numFmtId="176" fontId="8" fillId="27" borderId="85" xfId="0" applyNumberFormat="1" applyFont="1" applyFill="1" applyBorder="1" applyAlignment="1">
      <alignment horizontal="center" vertical="center"/>
    </xf>
    <xf numFmtId="49" fontId="8" fillId="27" borderId="133" xfId="2" applyNumberFormat="1" applyFont="1" applyFill="1" applyBorder="1" applyAlignment="1" applyProtection="1">
      <alignment horizontal="center" vertical="center" shrinkToFit="1"/>
      <protection locked="0"/>
    </xf>
    <xf numFmtId="49" fontId="4" fillId="27" borderId="92" xfId="2" applyNumberFormat="1" applyFont="1" applyFill="1" applyBorder="1" applyAlignment="1" applyProtection="1">
      <alignment horizontal="center" vertical="center" shrinkToFit="1"/>
      <protection locked="0"/>
    </xf>
    <xf numFmtId="40" fontId="4" fillId="28" borderId="273" xfId="1" applyNumberFormat="1" applyFont="1" applyFill="1" applyBorder="1" applyAlignment="1">
      <alignment vertical="center"/>
    </xf>
    <xf numFmtId="40" fontId="4" fillId="28" borderId="91" xfId="1" applyNumberFormat="1" applyFont="1" applyFill="1" applyBorder="1" applyAlignment="1">
      <alignment vertical="center"/>
    </xf>
    <xf numFmtId="40" fontId="4" fillId="28" borderId="274" xfId="1" applyNumberFormat="1" applyFont="1" applyFill="1" applyBorder="1" applyAlignment="1">
      <alignment vertical="center"/>
    </xf>
    <xf numFmtId="49" fontId="28" fillId="16" borderId="133" xfId="2" applyNumberFormat="1" applyFont="1" applyFill="1" applyBorder="1" applyAlignment="1" applyProtection="1">
      <alignment horizontal="center" vertical="center" shrinkToFit="1"/>
      <protection locked="0"/>
    </xf>
    <xf numFmtId="0" fontId="28" fillId="16" borderId="162" xfId="2" applyFont="1" applyFill="1" applyBorder="1" applyAlignment="1">
      <alignment horizontal="center" vertical="center" wrapText="1"/>
    </xf>
    <xf numFmtId="49" fontId="28" fillId="16" borderId="92" xfId="2" applyNumberFormat="1" applyFont="1" applyFill="1" applyBorder="1" applyAlignment="1" applyProtection="1">
      <alignment horizontal="center" vertical="center" shrinkToFit="1"/>
      <protection locked="0"/>
    </xf>
    <xf numFmtId="0" fontId="28" fillId="0" borderId="86" xfId="0" applyFont="1" applyBorder="1" applyAlignment="1">
      <alignment vertical="center" wrapText="1"/>
    </xf>
    <xf numFmtId="0" fontId="28" fillId="16" borderId="42" xfId="2" applyFont="1" applyFill="1" applyBorder="1" applyAlignment="1">
      <alignment horizontal="center" vertical="center" wrapText="1"/>
    </xf>
    <xf numFmtId="0" fontId="28" fillId="16" borderId="196" xfId="2" applyFont="1" applyFill="1" applyBorder="1" applyAlignment="1">
      <alignment horizontal="center" vertical="center" wrapText="1"/>
    </xf>
    <xf numFmtId="49" fontId="77" fillId="16" borderId="92" xfId="2" applyNumberFormat="1" applyFont="1" applyFill="1" applyBorder="1" applyAlignment="1" applyProtection="1">
      <alignment horizontal="center" vertical="center" shrinkToFit="1"/>
      <protection locked="0"/>
    </xf>
    <xf numFmtId="0" fontId="77" fillId="0" borderId="86" xfId="0" applyFont="1" applyBorder="1" applyAlignment="1">
      <alignment vertical="center" wrapText="1"/>
    </xf>
    <xf numFmtId="0" fontId="28" fillId="0" borderId="276" xfId="0" applyFont="1" applyBorder="1" applyAlignment="1">
      <alignment vertical="center" wrapText="1"/>
    </xf>
    <xf numFmtId="0" fontId="28" fillId="0" borderId="277" xfId="0" applyFont="1" applyBorder="1" applyAlignment="1">
      <alignment vertical="center" wrapText="1"/>
    </xf>
    <xf numFmtId="0" fontId="28" fillId="0" borderId="277" xfId="0" applyFont="1" applyBorder="1" applyAlignment="1">
      <alignment horizontal="left" vertical="center" indent="1"/>
    </xf>
    <xf numFmtId="0" fontId="28" fillId="0" borderId="277" xfId="0" applyFont="1" applyBorder="1">
      <alignment vertical="center"/>
    </xf>
    <xf numFmtId="0" fontId="28" fillId="0" borderId="278" xfId="0" applyFont="1" applyBorder="1" applyAlignment="1">
      <alignment horizontal="left" vertical="center" indent="1"/>
    </xf>
    <xf numFmtId="0" fontId="28" fillId="0" borderId="42" xfId="0" applyFont="1" applyBorder="1" applyAlignment="1">
      <alignment horizontal="left" vertical="center" indent="1"/>
    </xf>
    <xf numFmtId="0" fontId="28" fillId="0" borderId="196" xfId="0" applyFont="1" applyBorder="1" applyAlignment="1">
      <alignment horizontal="left" vertical="center" indent="1"/>
    </xf>
    <xf numFmtId="0" fontId="28" fillId="0" borderId="86" xfId="0" applyFont="1" applyBorder="1">
      <alignment vertical="center"/>
    </xf>
    <xf numFmtId="0" fontId="77" fillId="16" borderId="96" xfId="2" applyFont="1" applyFill="1" applyBorder="1" applyAlignment="1">
      <alignment horizontal="center" vertical="center" wrapText="1"/>
    </xf>
    <xf numFmtId="0" fontId="4" fillId="7" borderId="104" xfId="2" applyFont="1" applyFill="1" applyBorder="1" applyAlignment="1">
      <alignment horizontal="center" vertical="center"/>
    </xf>
    <xf numFmtId="38" fontId="4" fillId="7" borderId="279" xfId="1" applyFont="1" applyFill="1" applyBorder="1" applyAlignment="1">
      <alignment vertical="center"/>
    </xf>
    <xf numFmtId="4" fontId="4" fillId="6" borderId="280" xfId="2" applyNumberFormat="1" applyFont="1" applyFill="1" applyBorder="1" applyAlignment="1">
      <alignment horizontal="center" vertical="center" wrapText="1"/>
    </xf>
    <xf numFmtId="0" fontId="8" fillId="0" borderId="163" xfId="2" applyFont="1" applyBorder="1" applyAlignment="1">
      <alignment horizontal="left" vertical="center" wrapText="1" indent="1"/>
    </xf>
    <xf numFmtId="0" fontId="8" fillId="0" borderId="116" xfId="2" applyFont="1" applyBorder="1" applyAlignment="1">
      <alignment horizontal="left" vertical="center" wrapText="1" indent="1"/>
    </xf>
    <xf numFmtId="177" fontId="4" fillId="11" borderId="203" xfId="0" applyNumberFormat="1" applyFont="1" applyFill="1" applyBorder="1" applyAlignment="1">
      <alignment horizontal="center" vertical="center"/>
    </xf>
    <xf numFmtId="0" fontId="0" fillId="0" borderId="97" xfId="0" applyBorder="1" applyAlignment="1">
      <alignment horizontal="center" vertical="center"/>
    </xf>
    <xf numFmtId="0" fontId="0" fillId="0" borderId="281" xfId="0" applyBorder="1">
      <alignment vertical="center"/>
    </xf>
    <xf numFmtId="0" fontId="0" fillId="2" borderId="282" xfId="0" applyFill="1" applyBorder="1">
      <alignment vertical="center"/>
    </xf>
    <xf numFmtId="0" fontId="0" fillId="0" borderId="283" xfId="0" applyBorder="1" applyAlignment="1">
      <alignment horizontal="center" vertical="center"/>
    </xf>
    <xf numFmtId="0" fontId="0" fillId="0" borderId="284" xfId="0" applyBorder="1">
      <alignment vertical="center"/>
    </xf>
    <xf numFmtId="0" fontId="0" fillId="2" borderId="285" xfId="0" applyFill="1" applyBorder="1">
      <alignment vertical="center"/>
    </xf>
    <xf numFmtId="0" fontId="0" fillId="0" borderId="288" xfId="0" applyBorder="1">
      <alignment vertical="center"/>
    </xf>
    <xf numFmtId="0" fontId="0" fillId="0" borderId="289" xfId="0" applyBorder="1">
      <alignment vertical="center"/>
    </xf>
    <xf numFmtId="0" fontId="8" fillId="6" borderId="35" xfId="2" applyFont="1" applyFill="1" applyBorder="1">
      <alignment vertical="center"/>
    </xf>
    <xf numFmtId="0" fontId="8" fillId="0" borderId="116" xfId="2" applyFont="1" applyBorder="1" applyAlignment="1">
      <alignment horizontal="center" vertical="center" wrapText="1"/>
    </xf>
    <xf numFmtId="0" fontId="4" fillId="0" borderId="6" xfId="0" applyFont="1" applyBorder="1">
      <alignment vertical="center"/>
    </xf>
    <xf numFmtId="0" fontId="4" fillId="0" borderId="25" xfId="0" applyFont="1" applyBorder="1">
      <alignment vertical="center"/>
    </xf>
    <xf numFmtId="0" fontId="4" fillId="0" borderId="277" xfId="0" applyFont="1" applyBorder="1">
      <alignment vertical="center"/>
    </xf>
    <xf numFmtId="0" fontId="4" fillId="27" borderId="277" xfId="0" applyFont="1" applyFill="1" applyBorder="1">
      <alignment vertical="center"/>
    </xf>
    <xf numFmtId="179" fontId="4" fillId="30" borderId="196" xfId="1" applyNumberFormat="1" applyFont="1" applyFill="1" applyBorder="1" applyAlignment="1">
      <alignment vertical="center"/>
    </xf>
    <xf numFmtId="179" fontId="4" fillId="30" borderId="204" xfId="1" applyNumberFormat="1" applyFont="1" applyFill="1" applyBorder="1" applyAlignment="1">
      <alignment vertical="center"/>
    </xf>
    <xf numFmtId="0" fontId="8" fillId="26" borderId="85" xfId="2" applyFont="1" applyFill="1" applyBorder="1" applyAlignment="1">
      <alignment horizontal="left" vertical="center" wrapText="1" indent="1"/>
    </xf>
    <xf numFmtId="0" fontId="8" fillId="26" borderId="31" xfId="2" applyFont="1" applyFill="1" applyBorder="1" applyAlignment="1">
      <alignment horizontal="center" vertical="center"/>
    </xf>
    <xf numFmtId="38" fontId="9" fillId="7" borderId="290" xfId="1" applyFont="1" applyFill="1" applyBorder="1" applyAlignment="1">
      <alignment vertical="center"/>
    </xf>
    <xf numFmtId="38" fontId="4" fillId="6" borderId="279" xfId="1" applyFont="1" applyFill="1" applyBorder="1" applyAlignment="1">
      <alignment vertical="center"/>
    </xf>
    <xf numFmtId="38" fontId="4" fillId="27" borderId="279" xfId="1" applyFont="1" applyFill="1" applyBorder="1" applyAlignment="1">
      <alignment vertical="center"/>
    </xf>
    <xf numFmtId="38" fontId="4" fillId="26" borderId="279" xfId="1" applyFont="1" applyFill="1" applyBorder="1" applyAlignment="1">
      <alignment vertical="center"/>
    </xf>
    <xf numFmtId="38" fontId="4" fillId="7" borderId="116" xfId="1" applyFont="1" applyFill="1" applyBorder="1" applyAlignment="1">
      <alignment vertical="center"/>
    </xf>
    <xf numFmtId="40" fontId="4" fillId="8" borderId="291" xfId="1" applyNumberFormat="1" applyFont="1" applyFill="1" applyBorder="1" applyAlignment="1">
      <alignment horizontal="center" vertical="center"/>
    </xf>
    <xf numFmtId="40" fontId="4" fillId="8" borderId="292" xfId="1" applyNumberFormat="1" applyFont="1" applyFill="1" applyBorder="1" applyAlignment="1">
      <alignment horizontal="center" vertical="center"/>
    </xf>
    <xf numFmtId="40" fontId="4" fillId="8" borderId="293" xfId="1" applyNumberFormat="1" applyFont="1" applyFill="1" applyBorder="1" applyAlignment="1">
      <alignment horizontal="center" vertical="center"/>
    </xf>
    <xf numFmtId="40" fontId="4" fillId="28" borderId="277" xfId="1" applyNumberFormat="1" applyFont="1" applyFill="1" applyBorder="1" applyAlignment="1">
      <alignment vertical="center"/>
    </xf>
    <xf numFmtId="40" fontId="4" fillId="8" borderId="277" xfId="1" applyNumberFormat="1" applyFont="1" applyFill="1" applyBorder="1" applyAlignment="1">
      <alignment vertical="center"/>
    </xf>
    <xf numFmtId="40" fontId="4" fillId="8" borderId="294" xfId="1" applyNumberFormat="1" applyFont="1" applyFill="1" applyBorder="1" applyAlignment="1">
      <alignment vertical="center"/>
    </xf>
    <xf numFmtId="40" fontId="4" fillId="9" borderId="294" xfId="1" applyNumberFormat="1" applyFont="1" applyFill="1" applyBorder="1" applyAlignment="1">
      <alignment vertical="center"/>
    </xf>
    <xf numFmtId="40" fontId="4" fillId="6" borderId="196" xfId="1" applyNumberFormat="1" applyFont="1" applyFill="1" applyBorder="1" applyAlignment="1">
      <alignment vertical="center"/>
    </xf>
    <xf numFmtId="40" fontId="4" fillId="6" borderId="203" xfId="1" applyNumberFormat="1" applyFont="1" applyFill="1" applyBorder="1" applyAlignment="1">
      <alignment vertical="center"/>
    </xf>
    <xf numFmtId="40" fontId="4" fillId="6" borderId="204" xfId="1" applyNumberFormat="1" applyFont="1" applyFill="1" applyBorder="1" applyAlignment="1">
      <alignment vertical="center"/>
    </xf>
    <xf numFmtId="40" fontId="4" fillId="6" borderId="295" xfId="1" applyNumberFormat="1" applyFont="1" applyFill="1" applyBorder="1" applyAlignment="1">
      <alignment vertical="center"/>
    </xf>
    <xf numFmtId="0" fontId="15" fillId="0" borderId="2" xfId="0" applyFont="1" applyBorder="1">
      <alignment vertical="center"/>
    </xf>
    <xf numFmtId="0" fontId="8" fillId="0" borderId="2" xfId="0" applyFont="1" applyBorder="1" applyAlignment="1">
      <alignment horizontal="center" vertical="center"/>
    </xf>
    <xf numFmtId="179" fontId="4" fillId="0" borderId="71" xfId="0" applyNumberFormat="1" applyFont="1" applyBorder="1">
      <alignment vertical="center"/>
    </xf>
    <xf numFmtId="179" fontId="4" fillId="0" borderId="125" xfId="0" applyNumberFormat="1" applyFont="1" applyBorder="1">
      <alignment vertical="center"/>
    </xf>
    <xf numFmtId="179" fontId="4" fillId="0" borderId="132" xfId="0" applyNumberFormat="1" applyFont="1" applyBorder="1">
      <alignment vertical="center"/>
    </xf>
    <xf numFmtId="0" fontId="4" fillId="7" borderId="9" xfId="0" applyFont="1" applyFill="1" applyBorder="1" applyAlignment="1">
      <alignment horizontal="center" vertical="center"/>
    </xf>
    <xf numFmtId="38" fontId="13" fillId="13" borderId="2" xfId="1" applyFont="1" applyFill="1" applyBorder="1" applyAlignment="1">
      <alignment vertical="center"/>
    </xf>
    <xf numFmtId="179" fontId="4" fillId="0" borderId="125" xfId="1" applyNumberFormat="1" applyFont="1" applyBorder="1" applyAlignment="1">
      <alignment vertical="center"/>
    </xf>
    <xf numFmtId="179" fontId="4" fillId="0" borderId="132" xfId="1" applyNumberFormat="1" applyFont="1" applyBorder="1" applyAlignment="1">
      <alignment vertical="center"/>
    </xf>
    <xf numFmtId="0" fontId="4" fillId="0" borderId="71" xfId="0" applyFont="1" applyBorder="1">
      <alignment vertical="center"/>
    </xf>
    <xf numFmtId="0" fontId="4" fillId="0" borderId="125" xfId="0" applyFont="1" applyBorder="1">
      <alignment vertical="center"/>
    </xf>
    <xf numFmtId="0" fontId="8" fillId="0" borderId="0" xfId="0" applyFont="1">
      <alignment vertical="center"/>
    </xf>
    <xf numFmtId="179" fontId="4" fillId="8" borderId="273" xfId="1" applyNumberFormat="1" applyFont="1" applyFill="1" applyBorder="1" applyAlignment="1">
      <alignment vertical="center"/>
    </xf>
    <xf numFmtId="179" fontId="4" fillId="8" borderId="277" xfId="1" applyNumberFormat="1" applyFont="1" applyFill="1" applyBorder="1" applyAlignment="1">
      <alignment vertical="center"/>
    </xf>
    <xf numFmtId="0" fontId="4" fillId="6" borderId="88" xfId="2" applyFont="1" applyFill="1" applyBorder="1" applyAlignment="1">
      <alignment horizontal="center" vertical="center"/>
    </xf>
    <xf numFmtId="0" fontId="72" fillId="7" borderId="88" xfId="2" applyFont="1" applyFill="1" applyBorder="1" applyAlignment="1">
      <alignment horizontal="center" vertical="center"/>
    </xf>
    <xf numFmtId="0" fontId="4" fillId="7" borderId="88" xfId="2" applyFont="1" applyFill="1" applyBorder="1" applyAlignment="1">
      <alignment horizontal="center" vertical="center"/>
    </xf>
    <xf numFmtId="0" fontId="72" fillId="6" borderId="88" xfId="2" applyFont="1" applyFill="1" applyBorder="1" applyAlignment="1">
      <alignment horizontal="center" vertical="center"/>
    </xf>
    <xf numFmtId="49" fontId="4" fillId="7" borderId="88" xfId="2" applyNumberFormat="1" applyFont="1" applyFill="1" applyBorder="1" applyAlignment="1" applyProtection="1">
      <alignment horizontal="center" vertical="center" shrinkToFit="1"/>
      <protection locked="0"/>
    </xf>
    <xf numFmtId="0" fontId="72" fillId="26" borderId="88" xfId="2" applyFont="1" applyFill="1" applyBorder="1" applyAlignment="1">
      <alignment horizontal="center" vertical="center"/>
    </xf>
    <xf numFmtId="0" fontId="72" fillId="22" borderId="88" xfId="2" applyFont="1" applyFill="1" applyBorder="1" applyAlignment="1">
      <alignment horizontal="center" vertical="center"/>
    </xf>
    <xf numFmtId="0" fontId="72" fillId="7" borderId="280" xfId="2" applyFont="1" applyFill="1" applyBorder="1" applyAlignment="1">
      <alignment horizontal="center" vertical="center"/>
    </xf>
    <xf numFmtId="40" fontId="4" fillId="9" borderId="296" xfId="1" applyNumberFormat="1" applyFont="1" applyFill="1" applyBorder="1" applyAlignment="1">
      <alignment vertical="center"/>
    </xf>
    <xf numFmtId="40" fontId="4" fillId="8" borderId="296" xfId="1" applyNumberFormat="1" applyFont="1" applyFill="1" applyBorder="1" applyAlignment="1">
      <alignment vertical="center"/>
    </xf>
    <xf numFmtId="179" fontId="4" fillId="8" borderId="274" xfId="1" applyNumberFormat="1" applyFont="1" applyFill="1" applyBorder="1" applyAlignment="1">
      <alignment vertical="center"/>
    </xf>
    <xf numFmtId="179" fontId="4" fillId="30" borderId="296" xfId="1" applyNumberFormat="1" applyFont="1" applyFill="1" applyBorder="1" applyAlignment="1">
      <alignment vertical="center"/>
    </xf>
    <xf numFmtId="179" fontId="4" fillId="8" borderId="296" xfId="1" applyNumberFormat="1" applyFont="1" applyFill="1" applyBorder="1" applyAlignment="1">
      <alignment vertical="center"/>
    </xf>
    <xf numFmtId="40" fontId="4" fillId="6" borderId="296" xfId="1" applyNumberFormat="1" applyFont="1" applyFill="1" applyBorder="1" applyAlignment="1">
      <alignment vertical="center"/>
    </xf>
    <xf numFmtId="40" fontId="4" fillId="6" borderId="297" xfId="1" applyNumberFormat="1" applyFont="1" applyFill="1" applyBorder="1" applyAlignment="1">
      <alignment vertical="center"/>
    </xf>
    <xf numFmtId="0" fontId="0" fillId="0" borderId="162" xfId="0" applyBorder="1" applyAlignment="1">
      <alignment horizontal="center" vertical="center"/>
    </xf>
    <xf numFmtId="0" fontId="0" fillId="0" borderId="230" xfId="0" applyBorder="1">
      <alignment vertical="center"/>
    </xf>
    <xf numFmtId="38" fontId="0" fillId="19" borderId="277" xfId="0" applyNumberFormat="1" applyFill="1" applyBorder="1">
      <alignment vertical="center"/>
    </xf>
    <xf numFmtId="0" fontId="0" fillId="22" borderId="277" xfId="0" applyFill="1" applyBorder="1">
      <alignment vertical="center"/>
    </xf>
    <xf numFmtId="179" fontId="0" fillId="19" borderId="277" xfId="0" applyNumberFormat="1" applyFill="1" applyBorder="1">
      <alignment vertical="center"/>
    </xf>
    <xf numFmtId="0" fontId="53" fillId="23" borderId="277" xfId="0" applyFont="1" applyFill="1" applyBorder="1" applyAlignment="1">
      <alignment horizontal="left" vertical="center"/>
    </xf>
    <xf numFmtId="0" fontId="53" fillId="23" borderId="277" xfId="0" applyFont="1" applyFill="1" applyBorder="1" applyAlignment="1">
      <alignment horizontal="center" vertical="center"/>
    </xf>
    <xf numFmtId="0" fontId="53" fillId="23" borderId="277" xfId="0" applyFont="1" applyFill="1" applyBorder="1">
      <alignment vertical="center"/>
    </xf>
    <xf numFmtId="0" fontId="54" fillId="0" borderId="277" xfId="0" applyFont="1" applyBorder="1">
      <alignment vertical="center"/>
    </xf>
    <xf numFmtId="177" fontId="0" fillId="17" borderId="130" xfId="0" applyNumberFormat="1" applyFill="1" applyBorder="1">
      <alignment vertical="center"/>
    </xf>
    <xf numFmtId="176" fontId="0" fillId="26" borderId="287" xfId="0" applyNumberFormat="1" applyFill="1" applyBorder="1" applyAlignment="1">
      <alignment horizontal="center" vertical="center"/>
    </xf>
    <xf numFmtId="0" fontId="0" fillId="2" borderId="73" xfId="0" applyFill="1" applyBorder="1" applyAlignment="1">
      <alignment horizontal="center" vertical="center"/>
    </xf>
    <xf numFmtId="0" fontId="0" fillId="2" borderId="298" xfId="0" applyFill="1" applyBorder="1" applyAlignment="1">
      <alignment horizontal="center" vertical="center"/>
    </xf>
    <xf numFmtId="0" fontId="0" fillId="2" borderId="74" xfId="0" applyFill="1" applyBorder="1" applyAlignment="1">
      <alignment horizontal="center" vertical="center"/>
    </xf>
    <xf numFmtId="0" fontId="0" fillId="2" borderId="78" xfId="0" applyFill="1" applyBorder="1" applyAlignment="1">
      <alignment horizontal="center" vertical="center"/>
    </xf>
    <xf numFmtId="0" fontId="0" fillId="26" borderId="286" xfId="0" applyFill="1" applyBorder="1" applyAlignment="1">
      <alignment horizontal="center" vertical="center"/>
    </xf>
    <xf numFmtId="179" fontId="4" fillId="0" borderId="71" xfId="1" applyNumberFormat="1" applyFont="1" applyBorder="1" applyAlignment="1">
      <alignment vertical="center"/>
    </xf>
    <xf numFmtId="176" fontId="4" fillId="0" borderId="0" xfId="0" applyNumberFormat="1" applyFont="1" applyAlignment="1">
      <alignment horizontal="left" vertical="center" wrapText="1"/>
    </xf>
    <xf numFmtId="176" fontId="4" fillId="26" borderId="94" xfId="0" applyNumberFormat="1" applyFont="1" applyFill="1" applyBorder="1" applyAlignment="1">
      <alignment horizontal="center" vertical="center"/>
    </xf>
    <xf numFmtId="176" fontId="8" fillId="26" borderId="85" xfId="0" applyNumberFormat="1" applyFont="1" applyFill="1" applyBorder="1" applyAlignment="1">
      <alignment horizontal="center" vertical="center"/>
    </xf>
    <xf numFmtId="0" fontId="7" fillId="27" borderId="277" xfId="0" applyFont="1" applyFill="1" applyBorder="1" applyAlignment="1">
      <alignment horizontal="center" vertical="center"/>
    </xf>
    <xf numFmtId="0" fontId="30" fillId="0" borderId="168" xfId="0" applyFont="1" applyBorder="1" applyAlignment="1">
      <alignment horizontal="left" vertical="center"/>
    </xf>
    <xf numFmtId="0" fontId="30" fillId="0" borderId="0" xfId="0" applyFont="1" applyAlignment="1">
      <alignment horizontal="left" vertical="center"/>
    </xf>
    <xf numFmtId="0" fontId="40" fillId="0" borderId="0" xfId="0" applyFont="1"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0" fontId="42" fillId="0" borderId="0" xfId="0" applyFont="1" applyAlignment="1">
      <alignment horizontal="center" vertical="center"/>
    </xf>
    <xf numFmtId="0" fontId="50" fillId="0" borderId="0" xfId="0" applyFont="1" applyAlignment="1">
      <alignment horizontal="center" vertical="center"/>
    </xf>
    <xf numFmtId="0" fontId="41" fillId="0" borderId="0" xfId="0" applyFont="1" applyAlignment="1">
      <alignment horizontal="left" vertical="center"/>
    </xf>
    <xf numFmtId="0" fontId="41" fillId="0" borderId="171" xfId="0" applyFont="1" applyBorder="1" applyAlignment="1">
      <alignment horizontal="center" vertical="center"/>
    </xf>
    <xf numFmtId="0" fontId="41" fillId="0" borderId="172" xfId="0" applyFont="1" applyBorder="1" applyAlignment="1">
      <alignment horizontal="center" vertical="center"/>
    </xf>
    <xf numFmtId="0" fontId="0" fillId="0" borderId="169" xfId="0" applyBorder="1" applyAlignment="1">
      <alignment horizontal="left" vertical="center"/>
    </xf>
    <xf numFmtId="0" fontId="0" fillId="0" borderId="173" xfId="0" applyBorder="1" applyAlignment="1">
      <alignment horizontal="left" vertical="center"/>
    </xf>
    <xf numFmtId="0" fontId="8" fillId="0" borderId="8"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0" xfId="0" applyFont="1" applyAlignment="1">
      <alignment horizontal="center" vertical="center" wrapText="1"/>
    </xf>
    <xf numFmtId="0" fontId="4" fillId="27" borderId="6" xfId="0" applyFont="1" applyFill="1" applyBorder="1" applyAlignment="1">
      <alignment horizontal="center" vertical="center" wrapText="1"/>
    </xf>
    <xf numFmtId="0" fontId="4" fillId="27" borderId="13" xfId="0" applyFont="1" applyFill="1" applyBorder="1" applyAlignment="1">
      <alignment horizontal="center" vertical="center" wrapText="1"/>
    </xf>
    <xf numFmtId="0" fontId="8" fillId="0" borderId="71" xfId="0" applyFont="1" applyBorder="1" applyAlignment="1">
      <alignment horizontal="center" vertical="center" wrapText="1"/>
    </xf>
    <xf numFmtId="0" fontId="8" fillId="0" borderId="132"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xf>
    <xf numFmtId="0" fontId="6" fillId="0" borderId="50" xfId="0" applyFont="1" applyBorder="1" applyAlignment="1">
      <alignment horizontal="left" vertical="center" wrapText="1" indent="1"/>
    </xf>
    <xf numFmtId="0" fontId="6" fillId="0" borderId="24" xfId="0" applyFont="1" applyBorder="1" applyAlignment="1">
      <alignment horizontal="left" vertical="center" indent="1"/>
    </xf>
    <xf numFmtId="0" fontId="8" fillId="6" borderId="30" xfId="2" applyFont="1" applyFill="1" applyBorder="1" applyAlignment="1">
      <alignment horizontal="left" vertical="center" indent="1"/>
    </xf>
    <xf numFmtId="0" fontId="8" fillId="6" borderId="31" xfId="2" applyFont="1" applyFill="1" applyBorder="1" applyAlignment="1">
      <alignment horizontal="left" vertical="center" indent="1"/>
    </xf>
    <xf numFmtId="0" fontId="8" fillId="10" borderId="35" xfId="2" applyFont="1" applyFill="1" applyBorder="1" applyAlignment="1">
      <alignment horizontal="center" vertical="center" wrapText="1"/>
    </xf>
    <xf numFmtId="0" fontId="8" fillId="10" borderId="38" xfId="2" applyFont="1" applyFill="1" applyBorder="1" applyAlignment="1">
      <alignment horizontal="center" vertical="center" wrapText="1"/>
    </xf>
    <xf numFmtId="0" fontId="8" fillId="10" borderId="36" xfId="2" applyFont="1" applyFill="1" applyBorder="1" applyAlignment="1">
      <alignment horizontal="center" vertical="center" wrapText="1"/>
    </xf>
    <xf numFmtId="0" fontId="8" fillId="0" borderId="262" xfId="2" applyFont="1" applyBorder="1" applyAlignment="1">
      <alignment horizontal="left" vertical="center" wrapText="1" indent="1"/>
    </xf>
    <xf numFmtId="0" fontId="8" fillId="0" borderId="133" xfId="2" applyFont="1" applyBorder="1" applyAlignment="1">
      <alignment horizontal="left" vertical="center" wrapText="1" indent="1"/>
    </xf>
    <xf numFmtId="0" fontId="8" fillId="6" borderId="262" xfId="2" applyFont="1" applyFill="1" applyBorder="1" applyAlignment="1">
      <alignment horizontal="left" vertical="center" wrapText="1" indent="1"/>
    </xf>
    <xf numFmtId="0" fontId="8" fillId="6" borderId="133" xfId="2" applyFont="1" applyFill="1" applyBorder="1" applyAlignment="1">
      <alignment horizontal="left" vertical="center" wrapText="1" indent="1"/>
    </xf>
    <xf numFmtId="0" fontId="8" fillId="0" borderId="262" xfId="2" applyFont="1" applyBorder="1" applyAlignment="1">
      <alignment horizontal="left" vertical="center" wrapText="1"/>
    </xf>
    <xf numFmtId="0" fontId="8" fillId="0" borderId="82" xfId="2" applyFont="1" applyBorder="1" applyAlignment="1">
      <alignment horizontal="left" vertical="center" wrapText="1"/>
    </xf>
    <xf numFmtId="0" fontId="8" fillId="0" borderId="97" xfId="2" applyFont="1" applyBorder="1" applyAlignment="1">
      <alignment horizontal="center" vertical="center" wrapText="1"/>
    </xf>
    <xf numFmtId="0" fontId="8" fillId="0" borderId="38" xfId="2" applyFont="1" applyBorder="1" applyAlignment="1">
      <alignment horizontal="center" vertical="center" wrapText="1"/>
    </xf>
    <xf numFmtId="0" fontId="8" fillId="0" borderId="162" xfId="2" applyFont="1" applyBorder="1" applyAlignment="1">
      <alignment horizontal="center" vertical="center" wrapText="1"/>
    </xf>
    <xf numFmtId="0" fontId="8" fillId="26" borderId="97" xfId="2" applyFont="1" applyFill="1" applyBorder="1" applyAlignment="1">
      <alignment horizontal="center" vertical="center" wrapText="1"/>
    </xf>
    <xf numFmtId="0" fontId="8" fillId="26" borderId="162" xfId="2" applyFont="1" applyFill="1" applyBorder="1" applyAlignment="1">
      <alignment horizontal="center" vertical="center" wrapText="1"/>
    </xf>
    <xf numFmtId="0" fontId="8" fillId="0" borderId="30" xfId="2" applyFont="1" applyBorder="1" applyAlignment="1">
      <alignment horizontal="left" vertical="center" indent="1"/>
    </xf>
    <xf numFmtId="0" fontId="8" fillId="0" borderId="31" xfId="2" applyFont="1" applyBorder="1" applyAlignment="1">
      <alignment horizontal="left" vertical="center" indent="1"/>
    </xf>
    <xf numFmtId="0" fontId="8" fillId="0" borderId="35" xfId="2" applyFont="1" applyBorder="1" applyAlignment="1">
      <alignment horizontal="left" vertical="center" indent="1"/>
    </xf>
    <xf numFmtId="0" fontId="8" fillId="0" borderId="36" xfId="2" applyFont="1" applyBorder="1" applyAlignment="1">
      <alignment horizontal="left" vertical="center" indent="1"/>
    </xf>
    <xf numFmtId="0" fontId="8" fillId="0" borderId="35" xfId="2" applyFont="1" applyBorder="1" applyAlignment="1">
      <alignment horizontal="left" vertical="center" wrapText="1" indent="1"/>
    </xf>
    <xf numFmtId="0" fontId="8" fillId="0" borderId="36" xfId="2" applyFont="1" applyBorder="1" applyAlignment="1">
      <alignment horizontal="left" vertical="center" wrapText="1" indent="1"/>
    </xf>
    <xf numFmtId="0" fontId="4" fillId="5" borderId="6" xfId="0" applyFont="1" applyFill="1" applyBorder="1" applyAlignment="1">
      <alignment horizontal="center" vertical="center"/>
    </xf>
    <xf numFmtId="0" fontId="4" fillId="5" borderId="13" xfId="0" applyFont="1" applyFill="1" applyBorder="1" applyAlignment="1">
      <alignment horizontal="center" vertical="center"/>
    </xf>
    <xf numFmtId="0" fontId="4" fillId="6" borderId="6" xfId="0" applyFont="1" applyFill="1" applyBorder="1" applyAlignment="1">
      <alignment horizontal="center" vertical="center" wrapText="1"/>
    </xf>
    <xf numFmtId="0" fontId="4" fillId="6" borderId="13" xfId="0" applyFont="1" applyFill="1" applyBorder="1" applyAlignment="1">
      <alignment horizontal="center" vertical="center"/>
    </xf>
    <xf numFmtId="0" fontId="8" fillId="0" borderId="19" xfId="0" applyFont="1" applyBorder="1" applyAlignment="1">
      <alignment horizontal="left" vertical="center" indent="1"/>
    </xf>
    <xf numFmtId="0" fontId="8" fillId="0" borderId="20" xfId="0" applyFont="1" applyBorder="1" applyAlignment="1">
      <alignment horizontal="left" vertical="center" indent="1"/>
    </xf>
    <xf numFmtId="0" fontId="8" fillId="24" borderId="67" xfId="0" applyFont="1" applyFill="1" applyBorder="1" applyAlignment="1">
      <alignment horizontal="center" vertical="center" wrapText="1"/>
    </xf>
    <xf numFmtId="0" fontId="8" fillId="24" borderId="93" xfId="0" applyFont="1" applyFill="1" applyBorder="1" applyAlignment="1">
      <alignment horizontal="center" vertical="center" wrapText="1"/>
    </xf>
    <xf numFmtId="0" fontId="8" fillId="24" borderId="10" xfId="0" applyFont="1" applyFill="1" applyBorder="1" applyAlignment="1">
      <alignment horizontal="center" vertical="center"/>
    </xf>
    <xf numFmtId="0" fontId="8" fillId="24" borderId="93" xfId="0" applyFont="1" applyFill="1" applyBorder="1" applyAlignment="1">
      <alignment horizontal="center" vertical="center"/>
    </xf>
    <xf numFmtId="0" fontId="8" fillId="0" borderId="6" xfId="0" applyFont="1" applyBorder="1" applyAlignment="1">
      <alignment horizontal="center" vertical="center"/>
    </xf>
    <xf numFmtId="0" fontId="8" fillId="0" borderId="13"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4" fillId="4" borderId="6" xfId="0" applyFont="1" applyFill="1" applyBorder="1" applyAlignment="1">
      <alignment horizontal="center" vertical="center"/>
    </xf>
    <xf numFmtId="0" fontId="4" fillId="4" borderId="13" xfId="0" applyFont="1" applyFill="1" applyBorder="1" applyAlignment="1">
      <alignment horizontal="center" vertical="center"/>
    </xf>
    <xf numFmtId="0" fontId="4" fillId="5" borderId="9" xfId="0" applyFont="1" applyFill="1" applyBorder="1" applyAlignment="1">
      <alignment horizontal="center" vertical="center"/>
    </xf>
    <xf numFmtId="0" fontId="4" fillId="5" borderId="10" xfId="0" applyFont="1" applyFill="1" applyBorder="1" applyAlignment="1">
      <alignment horizontal="center" vertical="center"/>
    </xf>
    <xf numFmtId="0" fontId="8" fillId="0" borderId="14" xfId="0" applyFont="1" applyBorder="1" applyAlignment="1">
      <alignment horizontal="left" vertical="center" indent="1"/>
    </xf>
    <xf numFmtId="0" fontId="8" fillId="0" borderId="15" xfId="0" applyFont="1" applyBorder="1" applyAlignment="1">
      <alignment horizontal="left" vertical="center" indent="1"/>
    </xf>
    <xf numFmtId="0" fontId="4" fillId="3" borderId="2" xfId="0" applyFont="1" applyFill="1" applyBorder="1" applyAlignment="1">
      <alignment horizontal="center" vertical="center"/>
    </xf>
    <xf numFmtId="0" fontId="4" fillId="3" borderId="6" xfId="0" applyFont="1" applyFill="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8" fillId="6" borderId="19" xfId="2" applyFont="1" applyFill="1" applyBorder="1" applyAlignment="1">
      <alignment horizontal="left" vertical="center" indent="1" shrinkToFit="1"/>
    </xf>
    <xf numFmtId="0" fontId="8" fillId="6" borderId="20" xfId="2" applyFont="1" applyFill="1" applyBorder="1" applyAlignment="1">
      <alignment horizontal="left" vertical="center" indent="1" shrinkToFit="1"/>
    </xf>
    <xf numFmtId="0" fontId="8" fillId="6" borderId="30" xfId="2" applyFont="1" applyFill="1" applyBorder="1" applyAlignment="1">
      <alignment horizontal="left" vertical="center" indent="1" shrinkToFit="1"/>
    </xf>
    <xf numFmtId="0" fontId="8" fillId="6" borderId="31" xfId="2" applyFont="1" applyFill="1" applyBorder="1" applyAlignment="1">
      <alignment horizontal="left" vertical="center" indent="1" shrinkToFit="1"/>
    </xf>
    <xf numFmtId="0" fontId="6" fillId="0" borderId="83" xfId="0" applyFont="1" applyBorder="1" applyAlignment="1">
      <alignment horizontal="center" vertical="center"/>
    </xf>
    <xf numFmtId="0" fontId="4" fillId="5" borderId="11" xfId="0" applyFont="1" applyFill="1" applyBorder="1" applyAlignment="1">
      <alignment horizontal="center" vertical="center"/>
    </xf>
    <xf numFmtId="0" fontId="4" fillId="5" borderId="12" xfId="0" applyFont="1" applyFill="1" applyBorder="1" applyAlignment="1">
      <alignment horizontal="center" vertical="center"/>
    </xf>
    <xf numFmtId="0" fontId="53" fillId="23" borderId="86" xfId="0" applyFont="1" applyFill="1" applyBorder="1" applyAlignment="1">
      <alignment horizontal="center" vertical="center"/>
    </xf>
    <xf numFmtId="0" fontId="0" fillId="0" borderId="18" xfId="0" applyBorder="1" applyAlignment="1">
      <alignment horizontal="center" vertical="center"/>
    </xf>
    <xf numFmtId="0" fontId="0" fillId="0" borderId="32" xfId="0" applyBorder="1" applyAlignment="1">
      <alignment horizontal="center" vertical="center"/>
    </xf>
    <xf numFmtId="0" fontId="28" fillId="0" borderId="60" xfId="0" applyFont="1" applyBorder="1" applyAlignment="1">
      <alignment vertical="center" wrapText="1"/>
    </xf>
    <xf numFmtId="0" fontId="28" fillId="0" borderId="63" xfId="0" applyFont="1" applyBorder="1" applyAlignment="1">
      <alignment vertical="center" wrapText="1"/>
    </xf>
    <xf numFmtId="0" fontId="28" fillId="0" borderId="64" xfId="0" applyFont="1" applyBorder="1" applyAlignment="1">
      <alignment vertical="center" wrapText="1"/>
    </xf>
    <xf numFmtId="0" fontId="28" fillId="0" borderId="61" xfId="0" applyFont="1" applyBorder="1" applyAlignment="1">
      <alignment horizontal="left" vertical="center" wrapText="1" indent="1"/>
    </xf>
    <xf numFmtId="0" fontId="28" fillId="0" borderId="62" xfId="0" applyFont="1" applyBorder="1" applyAlignment="1">
      <alignment horizontal="left" vertical="center" wrapText="1" indent="1"/>
    </xf>
    <xf numFmtId="0" fontId="28" fillId="0" borderId="65" xfId="0" applyFont="1" applyBorder="1" applyAlignment="1">
      <alignment horizontal="left" vertical="center" wrapText="1" indent="1"/>
    </xf>
    <xf numFmtId="0" fontId="28" fillId="0" borderId="66" xfId="0" applyFont="1" applyBorder="1" applyAlignment="1">
      <alignment horizontal="left" vertical="center" wrapText="1" indent="1"/>
    </xf>
    <xf numFmtId="0" fontId="28" fillId="0" borderId="58" xfId="0" applyFont="1" applyBorder="1" applyAlignment="1">
      <alignment horizontal="left" vertical="center" wrapText="1" indent="1"/>
    </xf>
    <xf numFmtId="0" fontId="28" fillId="0" borderId="59" xfId="0" applyFont="1" applyBorder="1" applyAlignment="1">
      <alignment horizontal="left" vertical="center" wrapText="1" indent="1"/>
    </xf>
    <xf numFmtId="0" fontId="28" fillId="0" borderId="60" xfId="0" applyFont="1" applyBorder="1" applyAlignment="1">
      <alignment horizontal="left" vertical="center" wrapText="1" indent="1"/>
    </xf>
    <xf numFmtId="0" fontId="28" fillId="0" borderId="63" xfId="0" applyFont="1" applyBorder="1" applyAlignment="1">
      <alignment horizontal="left" vertical="center" wrapText="1" indent="1"/>
    </xf>
    <xf numFmtId="0" fontId="28" fillId="0" borderId="275" xfId="0" applyFont="1" applyBorder="1" applyAlignment="1">
      <alignment horizontal="left" vertical="center" wrapText="1" indent="1"/>
    </xf>
    <xf numFmtId="0" fontId="28" fillId="0" borderId="55" xfId="0" applyFont="1" applyBorder="1" applyAlignment="1">
      <alignment horizontal="left" vertical="center" wrapText="1" indent="1"/>
    </xf>
    <xf numFmtId="0" fontId="28" fillId="0" borderId="56" xfId="0" applyFont="1" applyBorder="1" applyAlignment="1">
      <alignment horizontal="left" vertical="center" wrapText="1" indent="1"/>
    </xf>
    <xf numFmtId="0" fontId="27" fillId="0" borderId="54" xfId="0" applyFont="1" applyBorder="1" applyAlignment="1">
      <alignment horizontal="center" vertical="center"/>
    </xf>
    <xf numFmtId="0" fontId="28" fillId="0" borderId="277" xfId="0" applyFont="1" applyBorder="1" applyAlignment="1">
      <alignment horizontal="center" vertical="center" wrapText="1"/>
    </xf>
    <xf numFmtId="0" fontId="48" fillId="0" borderId="130" xfId="0" applyFont="1" applyBorder="1" applyAlignment="1">
      <alignment horizontal="center" vertical="center"/>
    </xf>
    <xf numFmtId="0" fontId="0" fillId="0" borderId="67" xfId="0" applyBorder="1" applyAlignment="1">
      <alignment horizontal="center" vertical="center"/>
    </xf>
    <xf numFmtId="0" fontId="0" fillId="0" borderId="11" xfId="0" applyBorder="1" applyAlignment="1">
      <alignment horizontal="center" vertical="center"/>
    </xf>
    <xf numFmtId="0" fontId="0" fillId="0" borderId="93" xfId="0" applyBorder="1" applyAlignment="1">
      <alignment horizontal="center" vertical="center"/>
    </xf>
    <xf numFmtId="0" fontId="0" fillId="20" borderId="94" xfId="0" applyFill="1" applyBorder="1" applyAlignment="1">
      <alignment horizontal="right" vertical="center"/>
    </xf>
    <xf numFmtId="0" fontId="0" fillId="20" borderId="86" xfId="0" applyFill="1" applyBorder="1" applyAlignment="1">
      <alignment horizontal="right" vertical="center"/>
    </xf>
    <xf numFmtId="0" fontId="0" fillId="20" borderId="85" xfId="0" applyFill="1" applyBorder="1" applyAlignment="1">
      <alignment horizontal="righ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24" xfId="0" applyBorder="1" applyAlignment="1">
      <alignment horizontal="center" vertical="center"/>
    </xf>
    <xf numFmtId="0" fontId="0" fillId="0" borderId="126" xfId="0" applyBorder="1" applyAlignment="1">
      <alignment horizontal="center" vertical="center"/>
    </xf>
    <xf numFmtId="0" fontId="0" fillId="0" borderId="129" xfId="0" applyBorder="1" applyAlignment="1">
      <alignment horizontal="center" vertical="center"/>
    </xf>
    <xf numFmtId="0" fontId="0" fillId="0" borderId="127" xfId="0" applyBorder="1" applyAlignment="1">
      <alignment horizontal="center" vertical="center"/>
    </xf>
    <xf numFmtId="0" fontId="0" fillId="0" borderId="136" xfId="0" applyBorder="1" applyAlignment="1">
      <alignment horizontal="center" vertical="center"/>
    </xf>
    <xf numFmtId="0" fontId="0" fillId="0" borderId="128" xfId="0" applyBorder="1" applyAlignment="1">
      <alignment horizontal="center" vertical="center"/>
    </xf>
    <xf numFmtId="0" fontId="0" fillId="0" borderId="67" xfId="0" applyBorder="1" applyAlignment="1">
      <alignment horizontal="center" vertical="center" textRotation="255"/>
    </xf>
    <xf numFmtId="0" fontId="0" fillId="0" borderId="94" xfId="0" applyBorder="1" applyAlignment="1">
      <alignment horizontal="center" vertical="center" textRotation="255"/>
    </xf>
    <xf numFmtId="0" fontId="0" fillId="0" borderId="86" xfId="0" applyBorder="1" applyAlignment="1">
      <alignment horizontal="center" vertical="center" shrinkToFit="1"/>
    </xf>
    <xf numFmtId="0" fontId="0" fillId="0" borderId="85" xfId="0" applyBorder="1" applyAlignment="1">
      <alignment horizontal="center" vertical="center" shrinkToFit="1"/>
    </xf>
    <xf numFmtId="0" fontId="0" fillId="2" borderId="105" xfId="0" applyFill="1" applyBorder="1" applyAlignment="1">
      <alignment horizontal="center" vertical="center" shrinkToFit="1"/>
    </xf>
    <xf numFmtId="0" fontId="0" fillId="2" borderId="88" xfId="0" applyFill="1" applyBorder="1" applyAlignment="1">
      <alignment horizontal="center" vertical="center" shrinkToFit="1"/>
    </xf>
    <xf numFmtId="0" fontId="0" fillId="2" borderId="106" xfId="0" applyFill="1" applyBorder="1" applyAlignment="1">
      <alignment horizontal="center" vertical="center" shrinkToFit="1"/>
    </xf>
    <xf numFmtId="0" fontId="0" fillId="20" borderId="91" xfId="0" applyFill="1" applyBorder="1" applyAlignment="1">
      <alignment horizontal="center" vertical="center" shrinkToFit="1"/>
    </xf>
    <xf numFmtId="0" fontId="0" fillId="20" borderId="92" xfId="0" applyFill="1" applyBorder="1" applyAlignment="1">
      <alignment horizontal="center" vertical="center" shrinkToFit="1"/>
    </xf>
    <xf numFmtId="0" fontId="0" fillId="20" borderId="104" xfId="0" applyFill="1" applyBorder="1" applyAlignment="1">
      <alignment horizontal="center" vertical="center" shrinkToFit="1"/>
    </xf>
    <xf numFmtId="0" fontId="0" fillId="0" borderId="90" xfId="0" applyBorder="1" applyAlignment="1">
      <alignment horizontal="center" vertical="center" shrinkToFit="1"/>
    </xf>
    <xf numFmtId="0" fontId="0" fillId="0" borderId="116" xfId="0" applyBorder="1" applyAlignment="1">
      <alignment horizontal="center" vertical="center" shrinkToFit="1"/>
    </xf>
    <xf numFmtId="0" fontId="0" fillId="0" borderId="11" xfId="0" applyBorder="1" applyAlignment="1">
      <alignment horizontal="center" vertical="center" shrinkToFit="1"/>
    </xf>
    <xf numFmtId="0" fontId="0" fillId="0" borderId="93" xfId="0" applyBorder="1" applyAlignment="1">
      <alignment horizontal="center" vertical="center" shrinkToFit="1"/>
    </xf>
    <xf numFmtId="0" fontId="0" fillId="0" borderId="156" xfId="0" applyBorder="1" applyAlignment="1">
      <alignment horizontal="center" vertical="center" shrinkToFit="1"/>
    </xf>
    <xf numFmtId="0" fontId="0" fillId="0" borderId="88" xfId="0" applyBorder="1" applyAlignment="1">
      <alignment horizontal="center" vertical="center" shrinkToFit="1"/>
    </xf>
    <xf numFmtId="0" fontId="0" fillId="0" borderId="157" xfId="0" applyBorder="1" applyAlignment="1">
      <alignment horizontal="center" vertical="center" shrinkToFit="1"/>
    </xf>
    <xf numFmtId="0" fontId="0" fillId="2" borderId="110" xfId="0" applyFill="1" applyBorder="1" applyAlignment="1">
      <alignment horizontal="center" vertical="center" shrinkToFit="1"/>
    </xf>
    <xf numFmtId="0" fontId="0" fillId="2" borderId="92" xfId="0" applyFill="1" applyBorder="1" applyAlignment="1">
      <alignment horizontal="center" vertical="center" shrinkToFit="1"/>
    </xf>
    <xf numFmtId="0" fontId="0" fillId="2" borderId="111" xfId="0" applyFill="1" applyBorder="1" applyAlignment="1">
      <alignment horizontal="center" vertical="center" shrinkToFit="1"/>
    </xf>
    <xf numFmtId="0" fontId="0" fillId="2" borderId="112" xfId="0" applyFill="1" applyBorder="1" applyAlignment="1">
      <alignment horizontal="center" vertical="center" shrinkToFit="1"/>
    </xf>
    <xf numFmtId="0" fontId="0" fillId="2" borderId="104" xfId="0" applyFill="1" applyBorder="1" applyAlignment="1">
      <alignment horizontal="center" vertical="center" shrinkToFit="1"/>
    </xf>
    <xf numFmtId="0" fontId="0" fillId="2" borderId="113" xfId="0" applyFill="1" applyBorder="1" applyAlignment="1">
      <alignment horizontal="center" vertical="center" shrinkToFit="1"/>
    </xf>
    <xf numFmtId="0" fontId="0" fillId="0" borderId="81" xfId="0" applyBorder="1" applyAlignment="1">
      <alignment horizontal="center" vertical="center"/>
    </xf>
    <xf numFmtId="0" fontId="0" fillId="0" borderId="88" xfId="0" applyBorder="1" applyAlignment="1">
      <alignment horizontal="center" vertical="center"/>
    </xf>
    <xf numFmtId="0" fontId="0" fillId="0" borderId="86" xfId="0" applyBorder="1" applyAlignment="1">
      <alignment horizontal="center" vertical="center"/>
    </xf>
    <xf numFmtId="0" fontId="0" fillId="0" borderId="91" xfId="0" applyBorder="1" applyAlignment="1">
      <alignment horizontal="center" vertical="center"/>
    </xf>
    <xf numFmtId="0" fontId="0" fillId="0" borderId="90" xfId="0" applyBorder="1" applyAlignment="1">
      <alignment horizontal="center" vertical="center"/>
    </xf>
    <xf numFmtId="0" fontId="0" fillId="0" borderId="91" xfId="0" applyBorder="1" applyAlignment="1">
      <alignment horizontal="center" vertical="center" shrinkToFit="1"/>
    </xf>
    <xf numFmtId="0" fontId="25" fillId="0" borderId="86" xfId="0" applyFont="1" applyBorder="1" applyAlignment="1">
      <alignment horizontal="center" vertical="center" wrapText="1"/>
    </xf>
    <xf numFmtId="0" fontId="26" fillId="0" borderId="86" xfId="0" applyFont="1" applyBorder="1" applyAlignment="1">
      <alignment horizontal="center" vertical="center"/>
    </xf>
    <xf numFmtId="0" fontId="0" fillId="0" borderId="86" xfId="0" applyBorder="1" applyAlignment="1">
      <alignment horizontal="center" vertical="center" wrapText="1"/>
    </xf>
    <xf numFmtId="0" fontId="0" fillId="0" borderId="99" xfId="0" applyBorder="1" applyAlignment="1">
      <alignment horizontal="center" vertical="center"/>
    </xf>
    <xf numFmtId="0" fontId="0" fillId="0" borderId="100" xfId="0" applyBorder="1" applyAlignment="1">
      <alignment horizontal="center" vertical="center"/>
    </xf>
    <xf numFmtId="0" fontId="43" fillId="0" borderId="7" xfId="0" applyFont="1" applyBorder="1" applyAlignment="1">
      <alignment horizontal="center" vertical="center"/>
    </xf>
    <xf numFmtId="0" fontId="43" fillId="0" borderId="81" xfId="0" applyFont="1" applyBorder="1" applyAlignment="1">
      <alignment horizontal="center" vertical="center"/>
    </xf>
    <xf numFmtId="0" fontId="43" fillId="0" borderId="82" xfId="0" applyFont="1" applyBorder="1" applyAlignment="1">
      <alignment horizontal="center" vertical="center"/>
    </xf>
    <xf numFmtId="0" fontId="43" fillId="0" borderId="0" xfId="0" applyFont="1" applyAlignment="1">
      <alignment horizontal="center" vertical="center"/>
    </xf>
    <xf numFmtId="0" fontId="43" fillId="0" borderId="14" xfId="0" applyFont="1" applyBorder="1" applyAlignment="1">
      <alignment horizontal="center" vertical="center"/>
    </xf>
    <xf numFmtId="0" fontId="43" fillId="0" borderId="83" xfId="0" applyFont="1" applyBorder="1" applyAlignment="1">
      <alignment horizontal="center" vertical="center"/>
    </xf>
    <xf numFmtId="0" fontId="43" fillId="0" borderId="11" xfId="0" applyFont="1" applyBorder="1" applyAlignment="1">
      <alignment horizontal="center" vertical="center" shrinkToFit="1"/>
    </xf>
    <xf numFmtId="0" fontId="43" fillId="0" borderId="86" xfId="0" applyFont="1" applyBorder="1" applyAlignment="1">
      <alignment horizontal="center" vertical="center" shrinkToFit="1"/>
    </xf>
    <xf numFmtId="0" fontId="0" fillId="0" borderId="0" xfId="0" applyAlignment="1">
      <alignment horizontal="left" vertical="center"/>
    </xf>
    <xf numFmtId="0" fontId="0" fillId="0" borderId="0" xfId="0" applyAlignment="1">
      <alignment horizontal="left" vertical="center" shrinkToFit="1"/>
    </xf>
    <xf numFmtId="0" fontId="0" fillId="0" borderId="101" xfId="0" applyBorder="1" applyAlignment="1">
      <alignment horizontal="center" vertical="center"/>
    </xf>
    <xf numFmtId="0" fontId="0" fillId="0" borderId="14" xfId="0" applyBorder="1" applyAlignment="1">
      <alignment horizontal="center" vertical="center"/>
    </xf>
    <xf numFmtId="0" fontId="0" fillId="0" borderId="83" xfId="0" applyBorder="1" applyAlignment="1">
      <alignment horizontal="center" vertical="center"/>
    </xf>
    <xf numFmtId="0" fontId="0" fillId="0" borderId="102" xfId="0" applyBorder="1" applyAlignment="1">
      <alignment horizontal="left" vertical="center"/>
    </xf>
    <xf numFmtId="0" fontId="47" fillId="0" borderId="99" xfId="0" applyFont="1" applyBorder="1" applyAlignment="1">
      <alignment horizontal="center" vertical="center"/>
    </xf>
    <xf numFmtId="0" fontId="47" fillId="0" borderId="101" xfId="0" applyFont="1" applyBorder="1" applyAlignment="1">
      <alignment horizontal="center" vertical="center"/>
    </xf>
    <xf numFmtId="180" fontId="0" fillId="0" borderId="90" xfId="0" applyNumberFormat="1" applyBorder="1" applyAlignment="1">
      <alignment horizontal="center" vertical="center" shrinkToFit="1"/>
    </xf>
    <xf numFmtId="180" fontId="0" fillId="0" borderId="116" xfId="0" applyNumberFormat="1" applyBorder="1" applyAlignment="1">
      <alignment horizontal="center" vertical="center" shrinkToFit="1"/>
    </xf>
    <xf numFmtId="180" fontId="0" fillId="0" borderId="103" xfId="0" applyNumberFormat="1" applyBorder="1" applyAlignment="1">
      <alignment horizontal="center" vertical="center" shrinkToFit="1"/>
    </xf>
    <xf numFmtId="180" fontId="0" fillId="0" borderId="133" xfId="0" applyNumberFormat="1" applyBorder="1" applyAlignment="1">
      <alignment horizontal="center" vertical="center" shrinkToFit="1"/>
    </xf>
    <xf numFmtId="0" fontId="0" fillId="0" borderId="103" xfId="0" applyBorder="1" applyAlignment="1">
      <alignment horizontal="center" vertical="center" shrinkToFit="1"/>
    </xf>
    <xf numFmtId="0" fontId="0" fillId="0" borderId="92" xfId="0" applyBorder="1" applyAlignment="1">
      <alignment horizontal="center" vertical="center" shrinkToFit="1"/>
    </xf>
    <xf numFmtId="0" fontId="0" fillId="2" borderId="117" xfId="0" applyFill="1" applyBorder="1" applyAlignment="1">
      <alignment horizontal="center" vertical="center" shrinkToFit="1"/>
    </xf>
    <xf numFmtId="0" fontId="0" fillId="2" borderId="118" xfId="0" applyFill="1" applyBorder="1" applyAlignment="1">
      <alignment horizontal="center" vertical="center" shrinkToFit="1"/>
    </xf>
    <xf numFmtId="0" fontId="0" fillId="2" borderId="119" xfId="0" applyFill="1" applyBorder="1" applyAlignment="1">
      <alignment horizontal="center" vertical="center" shrinkToFit="1"/>
    </xf>
    <xf numFmtId="0" fontId="0" fillId="0" borderId="150" xfId="0" applyBorder="1" applyAlignment="1">
      <alignment horizontal="center" vertical="center" shrinkToFit="1"/>
    </xf>
    <xf numFmtId="0" fontId="0" fillId="0" borderId="151" xfId="0" applyBorder="1" applyAlignment="1">
      <alignment horizontal="center" vertical="center" shrinkToFit="1"/>
    </xf>
    <xf numFmtId="0" fontId="0" fillId="0" borderId="152" xfId="0" applyBorder="1" applyAlignment="1">
      <alignment horizontal="center" vertical="center" shrinkToFit="1"/>
    </xf>
    <xf numFmtId="0" fontId="0" fillId="2" borderId="122" xfId="0" applyFill="1" applyBorder="1" applyAlignment="1">
      <alignment horizontal="center" vertical="center" shrinkToFit="1"/>
    </xf>
    <xf numFmtId="0" fontId="0" fillId="2" borderId="120" xfId="0" applyFill="1" applyBorder="1" applyAlignment="1">
      <alignment horizontal="center" vertical="center" shrinkToFit="1"/>
    </xf>
    <xf numFmtId="0" fontId="0" fillId="2" borderId="123" xfId="0" applyFill="1" applyBorder="1" applyAlignment="1">
      <alignment horizontal="center" vertical="center" shrinkToFit="1"/>
    </xf>
    <xf numFmtId="0" fontId="0" fillId="0" borderId="140" xfId="0" applyBorder="1" applyAlignment="1">
      <alignment horizontal="center" vertical="center" shrinkToFit="1"/>
    </xf>
    <xf numFmtId="0" fontId="0" fillId="0" borderId="141" xfId="0" applyBorder="1" applyAlignment="1">
      <alignment horizontal="center" vertical="center" shrinkToFit="1"/>
    </xf>
    <xf numFmtId="0" fontId="0" fillId="0" borderId="146" xfId="0" applyBorder="1" applyAlignment="1">
      <alignment horizontal="center" vertical="center" shrinkToFit="1"/>
    </xf>
    <xf numFmtId="0" fontId="0" fillId="0" borderId="147" xfId="0" applyBorder="1" applyAlignment="1">
      <alignment horizontal="center" vertical="center" shrinkToFit="1"/>
    </xf>
    <xf numFmtId="0" fontId="0" fillId="0" borderId="148" xfId="0" applyBorder="1" applyAlignment="1">
      <alignment horizontal="center" vertical="center" shrinkToFit="1"/>
    </xf>
    <xf numFmtId="0" fontId="0" fillId="0" borderId="98" xfId="0" applyBorder="1" applyAlignment="1">
      <alignment horizontal="center" vertical="center" shrinkToFit="1"/>
    </xf>
    <xf numFmtId="0" fontId="0" fillId="0" borderId="115" xfId="0" applyBorder="1" applyAlignment="1">
      <alignment horizontal="center" vertical="center" shrinkToFit="1"/>
    </xf>
    <xf numFmtId="0" fontId="0" fillId="0" borderId="0" xfId="0" applyAlignment="1">
      <alignment horizontal="center" vertical="center" shrinkToFit="1"/>
    </xf>
    <xf numFmtId="0" fontId="0" fillId="0" borderId="114" xfId="0" applyBorder="1" applyAlignment="1">
      <alignment horizontal="center" vertical="center" shrinkToFit="1"/>
    </xf>
    <xf numFmtId="0" fontId="0" fillId="0" borderId="137" xfId="0" applyBorder="1" applyAlignment="1">
      <alignment horizontal="center" vertical="center" shrinkToFit="1"/>
    </xf>
    <xf numFmtId="0" fontId="0" fillId="0" borderId="138" xfId="0" applyBorder="1" applyAlignment="1">
      <alignment horizontal="center" vertical="center" shrinkToFit="1"/>
    </xf>
    <xf numFmtId="0" fontId="0" fillId="0" borderId="139" xfId="0" applyBorder="1" applyAlignment="1">
      <alignment horizontal="center" vertical="center" shrinkToFit="1"/>
    </xf>
    <xf numFmtId="0" fontId="43" fillId="0" borderId="91" xfId="0" applyFont="1" applyBorder="1" applyAlignment="1">
      <alignment horizontal="center" vertical="center"/>
    </xf>
    <xf numFmtId="0" fontId="43" fillId="0" borderId="85" xfId="0" applyFont="1" applyBorder="1" applyAlignment="1">
      <alignment horizontal="center" vertical="center"/>
    </xf>
    <xf numFmtId="0" fontId="46" fillId="0" borderId="99" xfId="0" applyFont="1" applyBorder="1" applyAlignment="1">
      <alignment horizontal="center" vertical="center" shrinkToFit="1"/>
    </xf>
    <xf numFmtId="0" fontId="46" fillId="0" borderId="101" xfId="0" applyFont="1" applyBorder="1" applyAlignment="1">
      <alignment horizontal="center" vertical="center" shrinkToFit="1"/>
    </xf>
    <xf numFmtId="0" fontId="0" fillId="20" borderId="88" xfId="0" applyFill="1" applyBorder="1" applyAlignment="1">
      <alignment horizontal="center" vertical="center" shrinkToFit="1"/>
    </xf>
    <xf numFmtId="0" fontId="0" fillId="0" borderId="142" xfId="0" applyBorder="1" applyAlignment="1">
      <alignment horizontal="center" vertical="center" shrinkToFit="1"/>
    </xf>
    <xf numFmtId="0" fontId="0" fillId="0" borderId="143" xfId="0" applyBorder="1" applyAlignment="1">
      <alignment horizontal="center" vertical="center" shrinkToFit="1"/>
    </xf>
    <xf numFmtId="0" fontId="0" fillId="0" borderId="144" xfId="0" applyBorder="1" applyAlignment="1">
      <alignment horizontal="center" vertical="center" shrinkToFit="1"/>
    </xf>
    <xf numFmtId="0" fontId="0" fillId="0" borderId="104" xfId="0" applyBorder="1" applyAlignment="1">
      <alignment horizontal="center" vertical="center" shrinkToFit="1"/>
    </xf>
    <xf numFmtId="0" fontId="0" fillId="0" borderId="145" xfId="0" applyBorder="1" applyAlignment="1">
      <alignment horizontal="center" vertical="center" shrinkToFit="1"/>
    </xf>
    <xf numFmtId="0" fontId="0" fillId="0" borderId="153" xfId="0" applyBorder="1" applyAlignment="1">
      <alignment horizontal="center" vertical="center" shrinkToFit="1"/>
    </xf>
    <xf numFmtId="0" fontId="0" fillId="0" borderId="154" xfId="0" applyBorder="1" applyAlignment="1">
      <alignment horizontal="center" vertical="center" shrinkToFit="1"/>
    </xf>
    <xf numFmtId="0" fontId="0" fillId="0" borderId="155" xfId="0" applyBorder="1" applyAlignment="1">
      <alignment horizontal="center" vertical="center" shrinkToFit="1"/>
    </xf>
    <xf numFmtId="0" fontId="43" fillId="0" borderId="84" xfId="0" applyFont="1" applyBorder="1" applyAlignment="1">
      <alignment horizontal="center" vertical="center"/>
    </xf>
    <xf numFmtId="0" fontId="43" fillId="0" borderId="96" xfId="0" applyFont="1" applyBorder="1" applyAlignment="1">
      <alignment horizontal="center" vertical="center"/>
    </xf>
    <xf numFmtId="0" fontId="0" fillId="0" borderId="97" xfId="0" applyBorder="1" applyAlignment="1">
      <alignment horizontal="center" vertical="center" textRotation="255" shrinkToFit="1"/>
    </xf>
    <xf numFmtId="0" fontId="0" fillId="0" borderId="38" xfId="0" applyBorder="1" applyAlignment="1">
      <alignment horizontal="center" vertical="center" textRotation="255" shrinkToFit="1"/>
    </xf>
    <xf numFmtId="0" fontId="43" fillId="0" borderId="87" xfId="0" applyFont="1" applyBorder="1" applyAlignment="1">
      <alignment horizontal="center" vertical="center"/>
    </xf>
    <xf numFmtId="0" fontId="43" fillId="0" borderId="121" xfId="0" applyFont="1" applyBorder="1" applyAlignment="1">
      <alignment horizontal="center" vertical="center"/>
    </xf>
    <xf numFmtId="0" fontId="43" fillId="0" borderId="115" xfId="0" applyFont="1" applyBorder="1" applyAlignment="1">
      <alignment horizontal="center" vertical="center" shrinkToFit="1"/>
    </xf>
    <xf numFmtId="0" fontId="43" fillId="0" borderId="0" xfId="0" applyFont="1" applyAlignment="1">
      <alignment horizontal="center" vertical="center" shrinkToFit="1"/>
    </xf>
    <xf numFmtId="0" fontId="43" fillId="0" borderId="114" xfId="0" applyFont="1" applyBorder="1" applyAlignment="1">
      <alignment horizontal="center" vertical="center" shrinkToFit="1"/>
    </xf>
    <xf numFmtId="0" fontId="43" fillId="0" borderId="12" xfId="0" applyFont="1" applyBorder="1" applyAlignment="1">
      <alignment horizontal="center" vertical="center"/>
    </xf>
    <xf numFmtId="0" fontId="43" fillId="0" borderId="9" xfId="0" applyFont="1" applyBorder="1" applyAlignment="1">
      <alignment horizontal="center" vertical="center"/>
    </xf>
    <xf numFmtId="0" fontId="43" fillId="0" borderId="8" xfId="0" applyFont="1" applyBorder="1" applyAlignment="1">
      <alignment horizontal="center" vertical="center"/>
    </xf>
    <xf numFmtId="0" fontId="45" fillId="0" borderId="90" xfId="0" applyFont="1" applyBorder="1" applyAlignment="1">
      <alignment horizontal="center" vertical="center"/>
    </xf>
    <xf numFmtId="0" fontId="45" fillId="0" borderId="88" xfId="0" applyFont="1" applyBorder="1" applyAlignment="1">
      <alignment horizontal="center" vertical="center"/>
    </xf>
    <xf numFmtId="0" fontId="41" fillId="2" borderId="99" xfId="0" applyFont="1" applyFill="1" applyBorder="1" applyAlignment="1">
      <alignment horizontal="center" vertical="center"/>
    </xf>
    <xf numFmtId="0" fontId="41" fillId="2" borderId="101" xfId="0" applyFont="1" applyFill="1" applyBorder="1" applyAlignment="1">
      <alignment horizontal="center" vertical="center"/>
    </xf>
    <xf numFmtId="0" fontId="41" fillId="2" borderId="100" xfId="0" applyFont="1" applyFill="1" applyBorder="1" applyAlignment="1">
      <alignment horizontal="center" vertical="center"/>
    </xf>
    <xf numFmtId="0" fontId="43" fillId="0" borderId="90" xfId="0" applyFont="1" applyBorder="1" applyAlignment="1">
      <alignment horizontal="center" vertical="center"/>
    </xf>
    <xf numFmtId="0" fontId="36" fillId="0" borderId="90" xfId="0" applyFont="1" applyBorder="1" applyAlignment="1">
      <alignment horizontal="center" vertical="center"/>
    </xf>
    <xf numFmtId="0" fontId="36" fillId="0" borderId="88" xfId="0" applyFont="1" applyBorder="1" applyAlignment="1">
      <alignment horizontal="center" vertical="center"/>
    </xf>
    <xf numFmtId="0" fontId="43" fillId="0" borderId="103" xfId="0" applyFont="1" applyBorder="1" applyAlignment="1">
      <alignment horizontal="center" vertical="center"/>
    </xf>
    <xf numFmtId="0" fontId="43" fillId="0" borderId="92" xfId="0" applyFont="1" applyBorder="1" applyAlignment="1">
      <alignment horizontal="center" vertical="center"/>
    </xf>
    <xf numFmtId="0" fontId="43" fillId="0" borderId="98" xfId="0" applyFont="1" applyBorder="1" applyAlignment="1">
      <alignment horizontal="center" vertical="center"/>
    </xf>
    <xf numFmtId="0" fontId="0" fillId="2" borderId="107" xfId="0" applyFill="1" applyBorder="1" applyAlignment="1">
      <alignment horizontal="center" vertical="center" shrinkToFit="1"/>
    </xf>
    <xf numFmtId="0" fontId="0" fillId="2" borderId="108" xfId="0" applyFill="1" applyBorder="1" applyAlignment="1">
      <alignment horizontal="center" vertical="center" shrinkToFit="1"/>
    </xf>
    <xf numFmtId="0" fontId="0" fillId="2" borderId="109" xfId="0" applyFill="1" applyBorder="1" applyAlignment="1">
      <alignment horizontal="center" vertical="center" shrinkToFit="1"/>
    </xf>
    <xf numFmtId="0" fontId="0" fillId="21" borderId="104" xfId="0" applyFill="1" applyBorder="1" applyAlignment="1">
      <alignment horizontal="center" vertical="center" shrinkToFit="1"/>
    </xf>
    <xf numFmtId="0" fontId="0" fillId="21" borderId="88" xfId="0" applyFill="1" applyBorder="1" applyAlignment="1">
      <alignment horizontal="center" vertical="center" shrinkToFit="1"/>
    </xf>
    <xf numFmtId="0" fontId="0" fillId="21" borderId="103" xfId="0" applyFill="1" applyBorder="1" applyAlignment="1">
      <alignment horizontal="center" vertical="center" shrinkToFit="1"/>
    </xf>
    <xf numFmtId="0" fontId="0" fillId="21" borderId="92" xfId="0" applyFill="1" applyBorder="1" applyAlignment="1">
      <alignment horizontal="center" vertical="center" shrinkToFit="1"/>
    </xf>
    <xf numFmtId="0" fontId="0" fillId="21" borderId="115" xfId="0" applyFill="1" applyBorder="1" applyAlignment="1">
      <alignment horizontal="center" vertical="center" shrinkToFit="1"/>
    </xf>
    <xf numFmtId="0" fontId="0" fillId="21" borderId="0" xfId="0" applyFill="1" applyAlignment="1">
      <alignment horizontal="center" vertical="center" shrinkToFit="1"/>
    </xf>
    <xf numFmtId="0" fontId="0" fillId="0" borderId="158" xfId="0" applyBorder="1" applyAlignment="1">
      <alignment horizontal="center" vertical="center" shrinkToFit="1"/>
    </xf>
    <xf numFmtId="0" fontId="0" fillId="0" borderId="159" xfId="0" applyBorder="1" applyAlignment="1">
      <alignment horizontal="center" vertical="center" shrinkToFit="1"/>
    </xf>
    <xf numFmtId="0" fontId="0" fillId="0" borderId="160" xfId="0" applyBorder="1" applyAlignment="1">
      <alignment horizontal="center" vertical="center" shrinkToFit="1"/>
    </xf>
    <xf numFmtId="0" fontId="25" fillId="0" borderId="67" xfId="0" applyFont="1" applyBorder="1" applyAlignment="1">
      <alignment horizontal="center" vertical="center"/>
    </xf>
    <xf numFmtId="0" fontId="25" fillId="0" borderId="93" xfId="0" applyFont="1" applyBorder="1" applyAlignment="1">
      <alignment horizontal="center" vertical="center"/>
    </xf>
    <xf numFmtId="0" fontId="0" fillId="18" borderId="97" xfId="0" applyFill="1" applyBorder="1" applyAlignment="1">
      <alignment horizontal="center" vertical="center"/>
    </xf>
    <xf numFmtId="0" fontId="0" fillId="18" borderId="162" xfId="0" applyFill="1" applyBorder="1" applyAlignment="1">
      <alignment horizontal="center" vertical="center"/>
    </xf>
    <xf numFmtId="0" fontId="0" fillId="18" borderId="135" xfId="0" applyFill="1" applyBorder="1" applyAlignment="1">
      <alignment horizontal="center" vertical="center"/>
    </xf>
    <xf numFmtId="0" fontId="0" fillId="18" borderId="163" xfId="0" applyFill="1" applyBorder="1" applyAlignment="1">
      <alignment horizontal="center" vertical="center"/>
    </xf>
  </cellXfs>
  <cellStyles count="4">
    <cellStyle name="ハイパーリンク" xfId="3" builtinId="8"/>
    <cellStyle name="桁区切り" xfId="1" builtinId="6"/>
    <cellStyle name="標準" xfId="0" builtinId="0"/>
    <cellStyle name="標準_co2-keisannsiki" xfId="2" xr:uid="{00000000-0005-0000-0000-000003000000}"/>
  </cellStyles>
  <dxfs count="0"/>
  <tableStyles count="0" defaultTableStyle="TableStyleMedium2"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35352;&#20837;&#29992;&#32025;&#65298; &#28342;&#35299;&#24037;&#31243;'!A19"/><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hyperlink" Target="#'&#35352;&#20837;&#29992;&#32025;&#65298; &#28342;&#35299;&#24037;&#31243;'!A113"/><Relationship Id="rId5" Type="http://schemas.openxmlformats.org/officeDocument/2006/relationships/image" Target="../media/image5.emf"/><Relationship Id="rId10" Type="http://schemas.openxmlformats.org/officeDocument/2006/relationships/hyperlink" Target="#'&#35352;&#20837;&#29992;&#32025;&#65298; &#28342;&#35299;&#24037;&#31243;'!A83"/><Relationship Id="rId4" Type="http://schemas.openxmlformats.org/officeDocument/2006/relationships/image" Target="../media/image4.emf"/><Relationship Id="rId9" Type="http://schemas.openxmlformats.org/officeDocument/2006/relationships/hyperlink" Target="#'&#35352;&#20837;&#29992;&#32025;&#65298; &#28342;&#35299;&#24037;&#31243;'!A52"/></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244286</xdr:colOff>
      <xdr:row>87</xdr:row>
      <xdr:rowOff>223838</xdr:rowOff>
    </xdr:from>
    <xdr:to>
      <xdr:col>8</xdr:col>
      <xdr:colOff>341413</xdr:colOff>
      <xdr:row>92</xdr:row>
      <xdr:rowOff>147639</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7474" y="15781338"/>
          <a:ext cx="2549815" cy="1328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206544</xdr:colOff>
      <xdr:row>81</xdr:row>
      <xdr:rowOff>476250</xdr:rowOff>
    </xdr:from>
    <xdr:to>
      <xdr:col>7</xdr:col>
      <xdr:colOff>1663699</xdr:colOff>
      <xdr:row>87</xdr:row>
      <xdr:rowOff>37393</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4482" y="14176375"/>
          <a:ext cx="2115968" cy="1410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144938</xdr:colOff>
      <xdr:row>92</xdr:row>
      <xdr:rowOff>449262</xdr:rowOff>
    </xdr:from>
    <xdr:to>
      <xdr:col>7</xdr:col>
      <xdr:colOff>1104714</xdr:colOff>
      <xdr:row>98</xdr:row>
      <xdr:rowOff>3175</xdr:rowOff>
    </xdr:to>
    <xdr:pic>
      <xdr:nvPicPr>
        <xdr:cNvPr id="4" name="図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78126" y="17411700"/>
          <a:ext cx="1618589" cy="118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1136574</xdr:colOff>
      <xdr:row>93</xdr:row>
      <xdr:rowOff>117987</xdr:rowOff>
    </xdr:from>
    <xdr:to>
      <xdr:col>9</xdr:col>
      <xdr:colOff>357188</xdr:colOff>
      <xdr:row>97</xdr:row>
      <xdr:rowOff>166686</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28574" y="17540800"/>
          <a:ext cx="1673301" cy="969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184150</xdr:colOff>
      <xdr:row>98</xdr:row>
      <xdr:rowOff>171450</xdr:rowOff>
    </xdr:from>
    <xdr:to>
      <xdr:col>7</xdr:col>
      <xdr:colOff>975912</xdr:colOff>
      <xdr:row>102</xdr:row>
      <xdr:rowOff>273049</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22088" y="18729325"/>
          <a:ext cx="1450575" cy="1022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1111251</xdr:colOff>
      <xdr:row>98</xdr:row>
      <xdr:rowOff>101600</xdr:rowOff>
    </xdr:from>
    <xdr:to>
      <xdr:col>9</xdr:col>
      <xdr:colOff>85363</xdr:colOff>
      <xdr:row>102</xdr:row>
      <xdr:rowOff>279399</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208001" y="18659475"/>
          <a:ext cx="1426799" cy="1098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98</xdr:row>
      <xdr:rowOff>177800</xdr:rowOff>
    </xdr:from>
    <xdr:to>
      <xdr:col>10</xdr:col>
      <xdr:colOff>10951</xdr:colOff>
      <xdr:row>102</xdr:row>
      <xdr:rowOff>292099</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778038" y="18735675"/>
          <a:ext cx="1885789" cy="103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190501</xdr:colOff>
      <xdr:row>14</xdr:row>
      <xdr:rowOff>176389</xdr:rowOff>
    </xdr:from>
    <xdr:to>
      <xdr:col>1</xdr:col>
      <xdr:colOff>1220612</xdr:colOff>
      <xdr:row>16</xdr:row>
      <xdr:rowOff>21167</xdr:rowOff>
    </xdr:to>
    <xdr:sp macro="" textlink="">
      <xdr:nvSpPr>
        <xdr:cNvPr id="7" name="フローチャート: 定義済み処理 6">
          <a:hlinkClick xmlns:r="http://schemas.openxmlformats.org/officeDocument/2006/relationships" r:id="rId8"/>
          <a:extLst>
            <a:ext uri="{FF2B5EF4-FFF2-40B4-BE49-F238E27FC236}">
              <a16:creationId xmlns:a16="http://schemas.microsoft.com/office/drawing/2014/main" id="{00000000-0008-0000-0100-000007000000}"/>
            </a:ext>
          </a:extLst>
        </xdr:cNvPr>
        <xdr:cNvSpPr/>
      </xdr:nvSpPr>
      <xdr:spPr>
        <a:xfrm>
          <a:off x="1262945" y="3612445"/>
          <a:ext cx="1030111"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キュポラ</a:t>
          </a:r>
        </a:p>
      </xdr:txBody>
    </xdr:sp>
    <xdr:clientData/>
  </xdr:twoCellAnchor>
  <xdr:twoCellAnchor>
    <xdr:from>
      <xdr:col>2</xdr:col>
      <xdr:colOff>190500</xdr:colOff>
      <xdr:row>14</xdr:row>
      <xdr:rowOff>176389</xdr:rowOff>
    </xdr:from>
    <xdr:to>
      <xdr:col>2</xdr:col>
      <xdr:colOff>2060222</xdr:colOff>
      <xdr:row>16</xdr:row>
      <xdr:rowOff>21167</xdr:rowOff>
    </xdr:to>
    <xdr:sp macro="" textlink="">
      <xdr:nvSpPr>
        <xdr:cNvPr id="10" name="フローチャート: 定義済み処理 9">
          <a:hlinkClick xmlns:r="http://schemas.openxmlformats.org/officeDocument/2006/relationships" r:id="rId9"/>
          <a:extLst>
            <a:ext uri="{FF2B5EF4-FFF2-40B4-BE49-F238E27FC236}">
              <a16:creationId xmlns:a16="http://schemas.microsoft.com/office/drawing/2014/main" id="{00000000-0008-0000-0100-00000A000000}"/>
            </a:ext>
          </a:extLst>
        </xdr:cNvPr>
        <xdr:cNvSpPr/>
      </xdr:nvSpPr>
      <xdr:spPr>
        <a:xfrm>
          <a:off x="2504722" y="3612445"/>
          <a:ext cx="1869722"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誘導炉・アーク炉</a:t>
          </a:r>
        </a:p>
      </xdr:txBody>
    </xdr:sp>
    <xdr:clientData/>
  </xdr:twoCellAnchor>
  <xdr:twoCellAnchor>
    <xdr:from>
      <xdr:col>2</xdr:col>
      <xdr:colOff>2285999</xdr:colOff>
      <xdr:row>14</xdr:row>
      <xdr:rowOff>183444</xdr:rowOff>
    </xdr:from>
    <xdr:to>
      <xdr:col>3</xdr:col>
      <xdr:colOff>1361722</xdr:colOff>
      <xdr:row>16</xdr:row>
      <xdr:rowOff>28222</xdr:rowOff>
    </xdr:to>
    <xdr:sp macro="" textlink="">
      <xdr:nvSpPr>
        <xdr:cNvPr id="11" name="フローチャート: 定義済み処理 10">
          <a:hlinkClick xmlns:r="http://schemas.openxmlformats.org/officeDocument/2006/relationships" r:id="rId10"/>
          <a:extLst>
            <a:ext uri="{FF2B5EF4-FFF2-40B4-BE49-F238E27FC236}">
              <a16:creationId xmlns:a16="http://schemas.microsoft.com/office/drawing/2014/main" id="{00000000-0008-0000-0100-00000B000000}"/>
            </a:ext>
          </a:extLst>
        </xdr:cNvPr>
        <xdr:cNvSpPr/>
      </xdr:nvSpPr>
      <xdr:spPr>
        <a:xfrm>
          <a:off x="4600221" y="3619500"/>
          <a:ext cx="1425223"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アルミ溶解炉</a:t>
          </a:r>
        </a:p>
      </xdr:txBody>
    </xdr:sp>
    <xdr:clientData/>
  </xdr:twoCellAnchor>
  <xdr:twoCellAnchor>
    <xdr:from>
      <xdr:col>3</xdr:col>
      <xdr:colOff>1538110</xdr:colOff>
      <xdr:row>14</xdr:row>
      <xdr:rowOff>183444</xdr:rowOff>
    </xdr:from>
    <xdr:to>
      <xdr:col>4</xdr:col>
      <xdr:colOff>1220611</xdr:colOff>
      <xdr:row>16</xdr:row>
      <xdr:rowOff>28222</xdr:rowOff>
    </xdr:to>
    <xdr:sp macro="" textlink="">
      <xdr:nvSpPr>
        <xdr:cNvPr id="12" name="フローチャート: 定義済み処理 11">
          <a:hlinkClick xmlns:r="http://schemas.openxmlformats.org/officeDocument/2006/relationships" r:id="rId11"/>
          <a:extLst>
            <a:ext uri="{FF2B5EF4-FFF2-40B4-BE49-F238E27FC236}">
              <a16:creationId xmlns:a16="http://schemas.microsoft.com/office/drawing/2014/main" id="{00000000-0008-0000-0100-00000C000000}"/>
            </a:ext>
          </a:extLst>
        </xdr:cNvPr>
        <xdr:cNvSpPr/>
      </xdr:nvSpPr>
      <xdr:spPr>
        <a:xfrm>
          <a:off x="6201832" y="3619500"/>
          <a:ext cx="1855612"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真空</a:t>
          </a:r>
          <a:r>
            <a:rPr kumimoji="1" lang="en-US" altLang="ja-JP" sz="1100" b="1"/>
            <a:t>/</a:t>
          </a:r>
          <a:r>
            <a:rPr kumimoji="1" lang="ja-JP" altLang="en-US" sz="1100" b="1"/>
            <a:t>雰囲気溶解炉</a:t>
          </a:r>
        </a:p>
      </xdr:txBody>
    </xdr:sp>
    <xdr:clientData/>
  </xdr:twoCellAnchor>
  <xdr:twoCellAnchor>
    <xdr:from>
      <xdr:col>4</xdr:col>
      <xdr:colOff>523875</xdr:colOff>
      <xdr:row>112</xdr:row>
      <xdr:rowOff>126999</xdr:rowOff>
    </xdr:from>
    <xdr:to>
      <xdr:col>4</xdr:col>
      <xdr:colOff>1949098</xdr:colOff>
      <xdr:row>113</xdr:row>
      <xdr:rowOff>201965</xdr:rowOff>
    </xdr:to>
    <xdr:sp macro="" textlink="">
      <xdr:nvSpPr>
        <xdr:cNvPr id="13" name="フローチャート: 定義済み処理 12">
          <a:hlinkClick xmlns:r="http://schemas.openxmlformats.org/officeDocument/2006/relationships" r:id="rId10"/>
          <a:extLst>
            <a:ext uri="{FF2B5EF4-FFF2-40B4-BE49-F238E27FC236}">
              <a16:creationId xmlns:a16="http://schemas.microsoft.com/office/drawing/2014/main" id="{00000000-0008-0000-0100-00000D000000}"/>
            </a:ext>
          </a:extLst>
        </xdr:cNvPr>
        <xdr:cNvSpPr/>
      </xdr:nvSpPr>
      <xdr:spPr>
        <a:xfrm>
          <a:off x="7707313" y="20081874"/>
          <a:ext cx="1425223" cy="305154"/>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アルミ溶解炉</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104775</xdr:colOff>
      <xdr:row>11</xdr:row>
      <xdr:rowOff>47625</xdr:rowOff>
    </xdr:from>
    <xdr:to>
      <xdr:col>18</xdr:col>
      <xdr:colOff>304800</xdr:colOff>
      <xdr:row>12</xdr:row>
      <xdr:rowOff>114300</xdr:rowOff>
    </xdr:to>
    <xdr:sp macro="" textlink="">
      <xdr:nvSpPr>
        <xdr:cNvPr id="2" name="左矢印 1">
          <a:extLst>
            <a:ext uri="{FF2B5EF4-FFF2-40B4-BE49-F238E27FC236}">
              <a16:creationId xmlns:a16="http://schemas.microsoft.com/office/drawing/2014/main" id="{00000000-0008-0000-0200-000002000000}"/>
            </a:ext>
          </a:extLst>
        </xdr:cNvPr>
        <xdr:cNvSpPr>
          <a:spLocks noChangeArrowheads="1"/>
        </xdr:cNvSpPr>
      </xdr:nvSpPr>
      <xdr:spPr bwMode="auto">
        <a:xfrm>
          <a:off x="10874375" y="2162175"/>
          <a:ext cx="200025" cy="276225"/>
        </a:xfrm>
        <a:prstGeom prst="leftArrow">
          <a:avLst>
            <a:gd name="adj1" fmla="val 50000"/>
            <a:gd name="adj2" fmla="val 50000"/>
          </a:avLst>
        </a:prstGeom>
        <a:solidFill>
          <a:srgbClr val="FF0000"/>
        </a:solidFill>
        <a:ln w="9525" algn="ctr">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259080</xdr:colOff>
          <xdr:row>2</xdr:row>
          <xdr:rowOff>114300</xdr:rowOff>
        </xdr:from>
        <xdr:to>
          <xdr:col>8</xdr:col>
          <xdr:colOff>1409700</xdr:colOff>
          <xdr:row>13</xdr:row>
          <xdr:rowOff>106680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hyperlink" Target="http://www.eccj.or.jp/shindan/" TargetMode="External"/><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V60"/>
  <sheetViews>
    <sheetView tabSelected="1" zoomScale="80" zoomScaleNormal="80" workbookViewId="0">
      <selection activeCell="G5" sqref="G5"/>
    </sheetView>
  </sheetViews>
  <sheetFormatPr defaultRowHeight="18"/>
  <cols>
    <col min="1" max="1" width="3.09765625" style="2" bestFit="1" customWidth="1"/>
    <col min="2" max="2" width="30.59765625" bestFit="1" customWidth="1"/>
    <col min="3" max="3" width="36.296875" customWidth="1"/>
    <col min="4" max="4" width="22" customWidth="1"/>
    <col min="6" max="6" width="8.796875" customWidth="1"/>
    <col min="16" max="16" width="14.796875" customWidth="1"/>
    <col min="17" max="17" width="27.796875" customWidth="1"/>
    <col min="18" max="18" width="13.296875" bestFit="1" customWidth="1"/>
    <col min="19" max="19" width="13.296875" customWidth="1"/>
    <col min="20" max="20" width="14" customWidth="1"/>
    <col min="21" max="21" width="20.3984375" bestFit="1" customWidth="1"/>
    <col min="22" max="22" width="41.19921875" bestFit="1" customWidth="1"/>
  </cols>
  <sheetData>
    <row r="1" spans="1:22">
      <c r="C1" s="135" t="s">
        <v>845</v>
      </c>
      <c r="D1" s="87" t="s">
        <v>293</v>
      </c>
      <c r="Q1" s="96" t="s">
        <v>263</v>
      </c>
      <c r="R1" t="s">
        <v>268</v>
      </c>
      <c r="S1" t="s">
        <v>271</v>
      </c>
      <c r="T1" t="s">
        <v>248</v>
      </c>
      <c r="U1" t="s">
        <v>371</v>
      </c>
      <c r="V1" s="96" t="s">
        <v>792</v>
      </c>
    </row>
    <row r="2" spans="1:22">
      <c r="D2" s="87" t="s">
        <v>613</v>
      </c>
      <c r="Q2" s="97" t="s">
        <v>291</v>
      </c>
      <c r="R2" s="101" t="s">
        <v>285</v>
      </c>
      <c r="S2" s="101" t="s">
        <v>285</v>
      </c>
      <c r="T2" s="101" t="s">
        <v>285</v>
      </c>
      <c r="U2" s="101" t="s">
        <v>285</v>
      </c>
      <c r="V2" s="97" t="s">
        <v>291</v>
      </c>
    </row>
    <row r="3" spans="1:22">
      <c r="B3" t="s">
        <v>0</v>
      </c>
      <c r="C3" t="s">
        <v>844</v>
      </c>
      <c r="Q3" s="97" t="s">
        <v>689</v>
      </c>
      <c r="R3" s="101" t="s">
        <v>269</v>
      </c>
      <c r="S3" s="101" t="s">
        <v>272</v>
      </c>
      <c r="T3" s="101" t="s">
        <v>278</v>
      </c>
      <c r="U3" s="101" t="s">
        <v>372</v>
      </c>
      <c r="V3" s="97" t="s">
        <v>795</v>
      </c>
    </row>
    <row r="4" spans="1:22" ht="18.600000000000001" thickBot="1">
      <c r="C4" s="133" t="s">
        <v>290</v>
      </c>
      <c r="Q4" s="97" t="s">
        <v>760</v>
      </c>
      <c r="R4" s="101" t="s">
        <v>443</v>
      </c>
      <c r="S4" s="101" t="s">
        <v>273</v>
      </c>
      <c r="T4" s="101" t="s">
        <v>279</v>
      </c>
      <c r="U4" s="101" t="s">
        <v>373</v>
      </c>
      <c r="V4" s="97" t="s">
        <v>794</v>
      </c>
    </row>
    <row r="5" spans="1:22" ht="18.600000000000001" thickTop="1">
      <c r="A5" s="98">
        <v>1</v>
      </c>
      <c r="B5" s="106" t="s">
        <v>1</v>
      </c>
      <c r="C5" s="110"/>
      <c r="Q5" s="97" t="s">
        <v>761</v>
      </c>
      <c r="R5" s="101" t="s">
        <v>444</v>
      </c>
      <c r="S5" s="101" t="s">
        <v>274</v>
      </c>
      <c r="T5" s="101" t="s">
        <v>280</v>
      </c>
      <c r="V5" s="97" t="s">
        <v>793</v>
      </c>
    </row>
    <row r="6" spans="1:22">
      <c r="A6" s="99">
        <v>2</v>
      </c>
      <c r="B6" s="82" t="s">
        <v>2</v>
      </c>
      <c r="C6" s="111"/>
      <c r="Q6" s="97" t="s">
        <v>762</v>
      </c>
      <c r="R6" s="101" t="s">
        <v>445</v>
      </c>
      <c r="S6" s="101" t="s">
        <v>275</v>
      </c>
      <c r="T6" s="101" t="s">
        <v>281</v>
      </c>
      <c r="V6" s="97" t="s">
        <v>796</v>
      </c>
    </row>
    <row r="7" spans="1:22">
      <c r="A7" s="102">
        <v>3</v>
      </c>
      <c r="B7" s="82" t="s">
        <v>3</v>
      </c>
      <c r="C7" s="111"/>
      <c r="Q7" s="97" t="s">
        <v>763</v>
      </c>
      <c r="R7" s="101" t="s">
        <v>446</v>
      </c>
      <c r="S7" s="101" t="s">
        <v>276</v>
      </c>
      <c r="T7" s="101" t="s">
        <v>282</v>
      </c>
      <c r="V7" s="97" t="s">
        <v>797</v>
      </c>
    </row>
    <row r="8" spans="1:22">
      <c r="A8" s="103"/>
      <c r="B8" s="82" t="s">
        <v>4</v>
      </c>
      <c r="C8" s="111"/>
      <c r="Q8" s="97" t="s">
        <v>764</v>
      </c>
      <c r="R8" s="101" t="s">
        <v>447</v>
      </c>
      <c r="S8" s="101" t="s">
        <v>277</v>
      </c>
      <c r="T8" s="101" t="s">
        <v>277</v>
      </c>
      <c r="V8" s="97" t="s">
        <v>798</v>
      </c>
    </row>
    <row r="9" spans="1:22" ht="18.600000000000001" thickBot="1">
      <c r="A9" s="104"/>
      <c r="B9" s="107" t="s">
        <v>6</v>
      </c>
      <c r="C9" s="178"/>
      <c r="D9" s="135" t="s">
        <v>550</v>
      </c>
      <c r="Q9" s="97" t="s">
        <v>766</v>
      </c>
      <c r="R9" s="101" t="s">
        <v>448</v>
      </c>
      <c r="V9" s="97" t="s">
        <v>799</v>
      </c>
    </row>
    <row r="10" spans="1:22">
      <c r="A10" s="98">
        <v>4</v>
      </c>
      <c r="B10" s="106" t="s">
        <v>10</v>
      </c>
      <c r="C10" s="112" t="s">
        <v>285</v>
      </c>
      <c r="D10" s="105" t="s">
        <v>285</v>
      </c>
      <c r="E10" t="s">
        <v>14</v>
      </c>
      <c r="Q10" s="97" t="s">
        <v>767</v>
      </c>
      <c r="R10" s="101" t="s">
        <v>449</v>
      </c>
      <c r="V10" s="97" t="s">
        <v>800</v>
      </c>
    </row>
    <row r="11" spans="1:22">
      <c r="A11" s="525">
        <v>5</v>
      </c>
      <c r="B11" s="526" t="s">
        <v>247</v>
      </c>
      <c r="C11" s="527" t="s">
        <v>619</v>
      </c>
      <c r="D11" s="105"/>
      <c r="E11" s="96" t="s">
        <v>286</v>
      </c>
      <c r="Q11" s="97" t="s">
        <v>765</v>
      </c>
      <c r="R11" s="101" t="s">
        <v>450</v>
      </c>
      <c r="V11" s="97" t="s">
        <v>801</v>
      </c>
    </row>
    <row r="12" spans="1:22" ht="18.600000000000001" thickBot="1">
      <c r="A12" s="528"/>
      <c r="B12" s="529" t="s">
        <v>781</v>
      </c>
      <c r="C12" s="530" t="s">
        <v>817</v>
      </c>
      <c r="D12" s="105"/>
      <c r="E12" s="96" t="s">
        <v>814</v>
      </c>
      <c r="Q12" s="97" t="s">
        <v>768</v>
      </c>
      <c r="R12" s="101"/>
      <c r="V12" s="97" t="s">
        <v>802</v>
      </c>
    </row>
    <row r="13" spans="1:22" ht="18.600000000000001" thickBot="1">
      <c r="A13" s="108">
        <v>6</v>
      </c>
      <c r="B13" s="109" t="s">
        <v>11</v>
      </c>
      <c r="C13" s="113" t="s">
        <v>285</v>
      </c>
      <c r="D13" t="s">
        <v>5</v>
      </c>
      <c r="Q13" s="97" t="s">
        <v>769</v>
      </c>
      <c r="R13" s="101" t="s">
        <v>451</v>
      </c>
      <c r="V13" s="97" t="s">
        <v>803</v>
      </c>
    </row>
    <row r="14" spans="1:22" ht="18.600000000000001" thickBot="1">
      <c r="C14" s="132" t="s">
        <v>676</v>
      </c>
      <c r="Q14" s="97" t="s">
        <v>770</v>
      </c>
      <c r="V14" s="97" t="s">
        <v>804</v>
      </c>
    </row>
    <row r="15" spans="1:22" ht="18.600000000000001" thickTop="1">
      <c r="A15" s="98" t="s">
        <v>825</v>
      </c>
      <c r="B15" s="106" t="s">
        <v>828</v>
      </c>
      <c r="C15" s="599">
        <v>1543</v>
      </c>
      <c r="D15" t="s">
        <v>7</v>
      </c>
      <c r="E15" s="117">
        <f>'Sheet2(計算用毎月入力)'!R84</f>
        <v>1543.3560000000004</v>
      </c>
      <c r="F15" s="152">
        <f>'使用しない_Sheet3(年間値記入用)'!AB64</f>
        <v>0</v>
      </c>
      <c r="G15" s="87" t="s">
        <v>370</v>
      </c>
      <c r="Q15" s="97" t="s">
        <v>771</v>
      </c>
      <c r="V15" s="97" t="s">
        <v>805</v>
      </c>
    </row>
    <row r="16" spans="1:22">
      <c r="A16" s="588" t="s">
        <v>826</v>
      </c>
      <c r="B16" s="589" t="s">
        <v>827</v>
      </c>
      <c r="C16" s="600">
        <v>1337</v>
      </c>
      <c r="D16" t="s">
        <v>7</v>
      </c>
      <c r="E16" s="590">
        <f>'Sheet2(計算用毎月入力)'!R88</f>
        <v>1337.4719999999998</v>
      </c>
      <c r="F16" s="591"/>
      <c r="G16" s="87" t="s">
        <v>829</v>
      </c>
      <c r="Q16" s="97" t="s">
        <v>651</v>
      </c>
      <c r="V16" s="97"/>
    </row>
    <row r="17" spans="1:22" ht="19.2">
      <c r="A17" s="99">
        <v>8</v>
      </c>
      <c r="B17" s="82" t="s">
        <v>8</v>
      </c>
      <c r="C17" s="601">
        <v>2814</v>
      </c>
      <c r="D17" t="s">
        <v>9</v>
      </c>
      <c r="E17" s="117">
        <f>'Sheet2(計算用毎月入力)'!R85</f>
        <v>2814</v>
      </c>
      <c r="F17" s="152" cm="1">
        <f t="array" ref="F17">'使用しない_Sheet3(年間値記入用)'!V63:V63</f>
        <v>0</v>
      </c>
      <c r="G17" s="87" t="s">
        <v>830</v>
      </c>
      <c r="Q17" s="97" t="s">
        <v>772</v>
      </c>
      <c r="V17" s="97" t="s">
        <v>806</v>
      </c>
    </row>
    <row r="18" spans="1:22">
      <c r="A18" s="99">
        <v>9</v>
      </c>
      <c r="B18" s="82" t="s">
        <v>783</v>
      </c>
      <c r="C18" s="601"/>
      <c r="D18" t="s">
        <v>12</v>
      </c>
      <c r="E18" s="117">
        <f>'Sheet2(計算用毎月入力)'!R12</f>
        <v>0</v>
      </c>
      <c r="F18" s="173"/>
      <c r="G18" s="87" t="s">
        <v>831</v>
      </c>
      <c r="Q18" s="97" t="s">
        <v>773</v>
      </c>
      <c r="V18" s="97" t="s">
        <v>807</v>
      </c>
    </row>
    <row r="19" spans="1:22" ht="18.600000000000001" thickBot="1">
      <c r="A19" s="100">
        <v>10</v>
      </c>
      <c r="B19" s="107" t="s">
        <v>13</v>
      </c>
      <c r="C19" s="602"/>
      <c r="D19" t="s">
        <v>12</v>
      </c>
      <c r="E19" s="117">
        <f>'Sheet2(計算用毎月入力)'!R13</f>
        <v>0</v>
      </c>
      <c r="F19" s="174"/>
      <c r="G19" s="87" t="s">
        <v>832</v>
      </c>
      <c r="Q19" s="97" t="s">
        <v>774</v>
      </c>
      <c r="V19" s="97" t="s">
        <v>808</v>
      </c>
    </row>
    <row r="20" spans="1:22" ht="18.600000000000001" thickTop="1">
      <c r="B20" s="531" t="s">
        <v>784</v>
      </c>
      <c r="C20" s="603">
        <v>214</v>
      </c>
      <c r="D20" t="s">
        <v>7</v>
      </c>
      <c r="E20" s="117">
        <f>'Sheet2(計算用毎月入力)'!R89</f>
        <v>213.99552000000006</v>
      </c>
      <c r="G20" s="87" t="s">
        <v>833</v>
      </c>
      <c r="Q20" s="97" t="s">
        <v>775</v>
      </c>
      <c r="V20" s="97" t="s">
        <v>812</v>
      </c>
    </row>
    <row r="21" spans="1:22" ht="18.600000000000001" thickBot="1">
      <c r="B21" s="532" t="s">
        <v>782</v>
      </c>
      <c r="C21" s="598">
        <f>C20/C16*100</f>
        <v>16.005983545250562</v>
      </c>
      <c r="D21" t="s">
        <v>679</v>
      </c>
      <c r="E21" s="592">
        <f>'Sheet2(計算用毎月入力)'!R90</f>
        <v>16.000000000000007</v>
      </c>
      <c r="G21" s="87" t="s">
        <v>834</v>
      </c>
      <c r="Q21" s="97" t="s">
        <v>776</v>
      </c>
      <c r="V21" s="97" t="s">
        <v>811</v>
      </c>
    </row>
    <row r="22" spans="1:22" ht="18.600000000000001" thickBot="1">
      <c r="A22" s="123"/>
      <c r="E22" s="88"/>
      <c r="Q22" s="97" t="s">
        <v>777</v>
      </c>
      <c r="V22" s="97" t="s">
        <v>810</v>
      </c>
    </row>
    <row r="23" spans="1:22" ht="18.600000000000001" thickBot="1">
      <c r="A23" s="124">
        <v>11</v>
      </c>
      <c r="B23" s="125" t="s">
        <v>264</v>
      </c>
      <c r="C23" s="126"/>
      <c r="E23" s="88"/>
      <c r="Q23" s="97" t="s">
        <v>778</v>
      </c>
      <c r="V23" s="97" t="s">
        <v>809</v>
      </c>
    </row>
    <row r="24" spans="1:22">
      <c r="A24" s="102"/>
      <c r="B24" s="127" t="s">
        <v>835</v>
      </c>
      <c r="C24" s="296" t="e">
        <f>C15/C18</f>
        <v>#DIV/0!</v>
      </c>
      <c r="D24" t="s">
        <v>265</v>
      </c>
      <c r="E24" s="88"/>
      <c r="Q24" s="97" t="s">
        <v>779</v>
      </c>
      <c r="V24" s="97" t="s">
        <v>816</v>
      </c>
    </row>
    <row r="25" spans="1:22">
      <c r="A25" s="103"/>
      <c r="B25" s="127" t="s">
        <v>837</v>
      </c>
      <c r="C25" s="297" t="e">
        <f>C15/C19</f>
        <v>#DIV/0!</v>
      </c>
      <c r="D25" t="s">
        <v>265</v>
      </c>
      <c r="E25" s="88"/>
      <c r="Q25" s="97" t="s">
        <v>780</v>
      </c>
      <c r="V25" s="97" t="s">
        <v>815</v>
      </c>
    </row>
    <row r="26" spans="1:22">
      <c r="A26" s="103"/>
      <c r="B26" s="127" t="s">
        <v>838</v>
      </c>
      <c r="C26" s="597" t="e">
        <f>C16/C18</f>
        <v>#DIV/0!</v>
      </c>
      <c r="D26" t="s">
        <v>265</v>
      </c>
      <c r="E26" s="88"/>
      <c r="Q26" s="97" t="s">
        <v>396</v>
      </c>
      <c r="V26" s="97"/>
    </row>
    <row r="27" spans="1:22">
      <c r="A27" s="103"/>
      <c r="B27" s="127" t="s">
        <v>836</v>
      </c>
      <c r="C27" s="597" t="e">
        <f>C16/C19</f>
        <v>#DIV/0!</v>
      </c>
      <c r="D27" t="s">
        <v>265</v>
      </c>
      <c r="E27" s="88"/>
      <c r="Q27" s="97"/>
      <c r="V27" s="97"/>
    </row>
    <row r="28" spans="1:22" ht="19.2">
      <c r="A28" s="103"/>
      <c r="B28" s="127" t="s">
        <v>287</v>
      </c>
      <c r="C28" s="297" t="e">
        <f>C17/C18</f>
        <v>#DIV/0!</v>
      </c>
      <c r="D28" t="s">
        <v>267</v>
      </c>
      <c r="E28" s="88"/>
      <c r="Q28" s="97"/>
      <c r="V28" s="97" t="s">
        <v>813</v>
      </c>
    </row>
    <row r="29" spans="1:22" ht="19.8" thickBot="1">
      <c r="A29" s="104"/>
      <c r="B29" s="128" t="s">
        <v>288</v>
      </c>
      <c r="C29" s="298" t="e">
        <f>C17/C19</f>
        <v>#DIV/0!</v>
      </c>
      <c r="D29" t="s">
        <v>266</v>
      </c>
      <c r="Q29" s="97"/>
      <c r="V29" s="97" t="s">
        <v>396</v>
      </c>
    </row>
    <row r="30" spans="1:22">
      <c r="Q30" s="97"/>
      <c r="V30" s="97"/>
    </row>
    <row r="31" spans="1:22" ht="57.6" customHeight="1" thickBot="1">
      <c r="A31" s="2">
        <v>12</v>
      </c>
      <c r="B31" t="s">
        <v>15</v>
      </c>
      <c r="C31" s="612" t="s">
        <v>677</v>
      </c>
      <c r="D31" s="613"/>
      <c r="E31" s="611" t="s">
        <v>453</v>
      </c>
      <c r="F31" s="611"/>
      <c r="G31" s="611"/>
      <c r="H31" s="611"/>
      <c r="I31" s="611"/>
      <c r="J31" s="611"/>
      <c r="K31" s="611"/>
      <c r="L31" s="611"/>
      <c r="M31" s="611"/>
      <c r="N31" s="611"/>
      <c r="O31" s="611"/>
      <c r="Q31" s="97"/>
      <c r="V31" s="97"/>
    </row>
    <row r="32" spans="1:22" ht="18.600000000000001" thickTop="1">
      <c r="B32" s="118" t="s">
        <v>249</v>
      </c>
      <c r="C32" s="114" t="s">
        <v>285</v>
      </c>
      <c r="D32" s="609" t="s">
        <v>452</v>
      </c>
      <c r="E32" s="610"/>
      <c r="F32" s="610"/>
      <c r="G32" s="610"/>
      <c r="H32" s="610"/>
      <c r="I32" s="610"/>
      <c r="J32" s="610"/>
      <c r="K32" s="610"/>
      <c r="L32" s="610"/>
      <c r="M32" s="610"/>
      <c r="N32" s="610"/>
      <c r="O32" s="610"/>
      <c r="P32" s="610"/>
      <c r="Q32" s="97"/>
      <c r="V32" s="97"/>
    </row>
    <row r="33" spans="2:22">
      <c r="B33" s="119" t="s">
        <v>376</v>
      </c>
      <c r="C33" s="122"/>
      <c r="D33" s="134" t="s">
        <v>399</v>
      </c>
      <c r="Q33" s="97"/>
      <c r="V33" s="97"/>
    </row>
    <row r="34" spans="2:22">
      <c r="B34" s="118" t="s">
        <v>250</v>
      </c>
      <c r="C34" s="115" t="s">
        <v>285</v>
      </c>
      <c r="D34" s="609" t="s">
        <v>452</v>
      </c>
      <c r="E34" s="610"/>
      <c r="F34" s="610"/>
      <c r="G34" s="610"/>
      <c r="H34" s="610"/>
      <c r="I34" s="610"/>
      <c r="J34" s="610"/>
      <c r="K34" s="610"/>
      <c r="L34" s="610"/>
      <c r="M34" s="610"/>
      <c r="N34" s="610"/>
      <c r="O34" s="610"/>
      <c r="P34" s="610"/>
      <c r="Q34" s="97"/>
      <c r="V34" s="97"/>
    </row>
    <row r="35" spans="2:22">
      <c r="B35" s="119" t="s">
        <v>376</v>
      </c>
      <c r="C35" s="122"/>
      <c r="D35" s="134" t="s">
        <v>399</v>
      </c>
    </row>
    <row r="36" spans="2:22">
      <c r="B36" s="118" t="s">
        <v>400</v>
      </c>
      <c r="C36" s="115" t="s">
        <v>285</v>
      </c>
      <c r="D36" s="609" t="s">
        <v>452</v>
      </c>
      <c r="E36" s="610"/>
      <c r="F36" s="610"/>
      <c r="G36" s="610"/>
      <c r="H36" s="610"/>
      <c r="I36" s="610"/>
      <c r="J36" s="610"/>
      <c r="K36" s="610"/>
      <c r="L36" s="610"/>
      <c r="M36" s="610"/>
      <c r="N36" s="610"/>
      <c r="O36" s="610"/>
      <c r="P36" s="610"/>
      <c r="Q36" s="89"/>
    </row>
    <row r="37" spans="2:22">
      <c r="B37" s="119" t="s">
        <v>376</v>
      </c>
      <c r="C37" s="122"/>
      <c r="D37" s="134" t="s">
        <v>399</v>
      </c>
    </row>
    <row r="38" spans="2:22">
      <c r="B38" s="118" t="s">
        <v>437</v>
      </c>
      <c r="C38" s="115" t="s">
        <v>285</v>
      </c>
      <c r="D38" s="609" t="s">
        <v>452</v>
      </c>
      <c r="E38" s="610"/>
      <c r="F38" s="610"/>
      <c r="G38" s="610"/>
      <c r="H38" s="610"/>
      <c r="I38" s="610"/>
      <c r="J38" s="610"/>
      <c r="K38" s="610"/>
      <c r="L38" s="610"/>
      <c r="M38" s="610"/>
      <c r="N38" s="610"/>
      <c r="O38" s="610"/>
      <c r="P38" s="610"/>
      <c r="Q38" s="89"/>
    </row>
    <row r="39" spans="2:22">
      <c r="B39" s="119" t="s">
        <v>376</v>
      </c>
      <c r="C39" s="122"/>
      <c r="D39" s="134" t="s">
        <v>399</v>
      </c>
    </row>
    <row r="40" spans="2:22">
      <c r="B40" s="118" t="s">
        <v>251</v>
      </c>
      <c r="C40" s="115" t="s">
        <v>285</v>
      </c>
      <c r="D40" s="134" t="s">
        <v>292</v>
      </c>
    </row>
    <row r="41" spans="2:22">
      <c r="B41" s="120" t="s">
        <v>262</v>
      </c>
      <c r="C41" s="122"/>
    </row>
    <row r="42" spans="2:22">
      <c r="B42" s="119"/>
      <c r="C42" s="122"/>
    </row>
    <row r="43" spans="2:22">
      <c r="B43" s="118" t="s">
        <v>252</v>
      </c>
      <c r="C43" s="115" t="s">
        <v>285</v>
      </c>
      <c r="D43" s="134" t="s">
        <v>292</v>
      </c>
    </row>
    <row r="44" spans="2:22">
      <c r="B44" s="120" t="s">
        <v>262</v>
      </c>
      <c r="C44" s="122"/>
    </row>
    <row r="45" spans="2:22">
      <c r="B45" s="119"/>
      <c r="C45" s="122"/>
    </row>
    <row r="46" spans="2:22">
      <c r="B46" s="118" t="s">
        <v>253</v>
      </c>
      <c r="C46" s="122"/>
      <c r="D46" t="s">
        <v>284</v>
      </c>
    </row>
    <row r="47" spans="2:22">
      <c r="B47" s="120" t="s">
        <v>261</v>
      </c>
      <c r="C47" s="122"/>
    </row>
    <row r="48" spans="2:22">
      <c r="B48" s="119"/>
      <c r="C48" s="122"/>
    </row>
    <row r="49" spans="2:4">
      <c r="B49" s="118" t="s">
        <v>254</v>
      </c>
      <c r="C49" s="115"/>
      <c r="D49" t="s">
        <v>256</v>
      </c>
    </row>
    <row r="50" spans="2:4">
      <c r="B50" s="120" t="s">
        <v>260</v>
      </c>
      <c r="C50" s="122"/>
      <c r="D50" t="s">
        <v>283</v>
      </c>
    </row>
    <row r="51" spans="2:4">
      <c r="B51" s="121"/>
      <c r="C51" s="122"/>
    </row>
    <row r="52" spans="2:4">
      <c r="B52" s="119"/>
      <c r="C52" s="122"/>
    </row>
    <row r="53" spans="2:4">
      <c r="B53" s="118" t="s">
        <v>255</v>
      </c>
      <c r="C53" s="115"/>
      <c r="D53" t="s">
        <v>256</v>
      </c>
    </row>
    <row r="54" spans="2:4">
      <c r="B54" s="119" t="s">
        <v>257</v>
      </c>
      <c r="C54" s="122"/>
    </row>
    <row r="55" spans="2:4">
      <c r="B55" s="118" t="s">
        <v>258</v>
      </c>
      <c r="C55" s="115"/>
      <c r="D55" t="s">
        <v>259</v>
      </c>
    </row>
    <row r="56" spans="2:4">
      <c r="B56" s="121"/>
      <c r="C56" s="115"/>
    </row>
    <row r="57" spans="2:4">
      <c r="B57" s="121"/>
      <c r="C57" s="115"/>
    </row>
    <row r="58" spans="2:4">
      <c r="B58" s="121"/>
      <c r="C58" s="115"/>
    </row>
    <row r="59" spans="2:4" ht="18.600000000000001" thickBot="1">
      <c r="B59" s="119"/>
      <c r="C59" s="116"/>
    </row>
    <row r="60" spans="2:4" ht="18.600000000000001" thickTop="1"/>
  </sheetData>
  <mergeCells count="6">
    <mergeCell ref="D32:P32"/>
    <mergeCell ref="D34:P34"/>
    <mergeCell ref="D36:P36"/>
    <mergeCell ref="D38:P38"/>
    <mergeCell ref="E31:O31"/>
    <mergeCell ref="C31:D31"/>
  </mergeCells>
  <phoneticPr fontId="1"/>
  <dataValidations count="7">
    <dataValidation type="list" allowBlank="1" showInputMessage="1" showErrorMessage="1" sqref="Q34 Q38 Q36 V34" xr:uid="{00000000-0002-0000-0000-000000000000}">
      <formula1>$AS$1:$AS$32</formula1>
    </dataValidation>
    <dataValidation type="list" allowBlank="1" showInputMessage="1" showErrorMessage="1" sqref="C10:D10" xr:uid="{00000000-0002-0000-0000-000002000000}">
      <formula1>$S$2:$S$8</formula1>
    </dataValidation>
    <dataValidation type="list" allowBlank="1" showInputMessage="1" showErrorMessage="1" sqref="C40 C43" xr:uid="{00000000-0002-0000-0000-000003000000}">
      <formula1>$T$2:$T$8</formula1>
    </dataValidation>
    <dataValidation type="list" allowBlank="1" showInputMessage="1" showErrorMessage="1" sqref="C13" xr:uid="{00000000-0002-0000-0000-000004000000}">
      <formula1>$U$2:$U$4</formula1>
    </dataValidation>
    <dataValidation type="list" allowBlank="1" showInputMessage="1" showErrorMessage="1" sqref="C32 C38 C36 C34" xr:uid="{00000000-0002-0000-0000-000005000000}">
      <formula1>$R$2:$R$13</formula1>
    </dataValidation>
    <dataValidation type="list" allowBlank="1" showInputMessage="1" showErrorMessage="1" sqref="C12" xr:uid="{5B0BD0F3-E919-4A61-8488-034A4DE4D331}">
      <formula1>$V$2:$V$33</formula1>
    </dataValidation>
    <dataValidation type="list" allowBlank="1" showInputMessage="1" showErrorMessage="1" sqref="C11" xr:uid="{00000000-0002-0000-0000-000001000000}">
      <formula1>$Q$2:$Q$34</formula1>
    </dataValidation>
  </dataValidations>
  <pageMargins left="0.23622047244094491" right="0.23622047244094491" top="0.74803149606299213" bottom="0.74803149606299213" header="0.31496062992125984" footer="0.31496062992125984"/>
  <pageSetup paperSize="9" scale="45" orientation="landscape"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R143"/>
  <sheetViews>
    <sheetView zoomScale="80" zoomScaleNormal="80" workbookViewId="0">
      <selection activeCell="B2" sqref="B2"/>
    </sheetView>
  </sheetViews>
  <sheetFormatPr defaultRowHeight="18"/>
  <cols>
    <col min="1" max="1" width="20.19921875" customWidth="1"/>
    <col min="2" max="2" width="21.19921875" customWidth="1"/>
    <col min="3" max="3" width="30.796875" bestFit="1" customWidth="1"/>
    <col min="4" max="6" width="28.5" customWidth="1"/>
    <col min="8" max="8" width="23.59765625" customWidth="1"/>
    <col min="10" max="12" width="27.59765625" bestFit="1" customWidth="1"/>
    <col min="13" max="13" width="28.69921875" customWidth="1"/>
    <col min="15" max="15" width="24.5" bestFit="1" customWidth="1"/>
    <col min="16" max="18" width="19.796875" bestFit="1" customWidth="1"/>
  </cols>
  <sheetData>
    <row r="1" spans="1:18">
      <c r="C1" s="135" t="s">
        <v>846</v>
      </c>
      <c r="P1" t="s">
        <v>268</v>
      </c>
      <c r="Q1" t="s">
        <v>271</v>
      </c>
      <c r="R1" t="s">
        <v>248</v>
      </c>
    </row>
    <row r="2" spans="1:18">
      <c r="D2" s="87" t="s">
        <v>293</v>
      </c>
      <c r="P2" s="101" t="s">
        <v>285</v>
      </c>
      <c r="Q2" s="101" t="s">
        <v>285</v>
      </c>
      <c r="R2" s="101" t="s">
        <v>285</v>
      </c>
    </row>
    <row r="3" spans="1:18">
      <c r="B3" t="s">
        <v>0</v>
      </c>
      <c r="C3" s="135" t="s">
        <v>847</v>
      </c>
      <c r="P3" s="101" t="s">
        <v>269</v>
      </c>
      <c r="Q3" s="101" t="s">
        <v>272</v>
      </c>
      <c r="R3" s="101" t="s">
        <v>278</v>
      </c>
    </row>
    <row r="4" spans="1:18" ht="18.600000000000001" thickBot="1">
      <c r="A4" s="2"/>
      <c r="C4" s="133" t="s">
        <v>424</v>
      </c>
      <c r="P4" s="101" t="s">
        <v>423</v>
      </c>
      <c r="Q4" s="101" t="s">
        <v>273</v>
      </c>
      <c r="R4" s="101" t="s">
        <v>279</v>
      </c>
    </row>
    <row r="5" spans="1:18">
      <c r="A5" s="98">
        <v>1</v>
      </c>
      <c r="B5" s="106" t="s">
        <v>1</v>
      </c>
      <c r="C5" s="218">
        <f>'記入用紙１ 全体'!C5</f>
        <v>0</v>
      </c>
      <c r="P5" s="101" t="s">
        <v>270</v>
      </c>
      <c r="Q5" s="101" t="s">
        <v>274</v>
      </c>
      <c r="R5" s="101" t="s">
        <v>280</v>
      </c>
    </row>
    <row r="6" spans="1:18">
      <c r="A6" s="99">
        <v>2</v>
      </c>
      <c r="B6" s="82" t="s">
        <v>2</v>
      </c>
      <c r="C6" s="218">
        <f>'記入用紙１ 全体'!C6</f>
        <v>0</v>
      </c>
      <c r="P6" s="101" t="s">
        <v>381</v>
      </c>
      <c r="Q6" s="101" t="s">
        <v>275</v>
      </c>
      <c r="R6" s="101" t="s">
        <v>281</v>
      </c>
    </row>
    <row r="7" spans="1:18">
      <c r="A7" s="102">
        <v>3</v>
      </c>
      <c r="B7" s="82" t="s">
        <v>3</v>
      </c>
      <c r="C7" s="218">
        <f>'記入用紙１ 全体'!C7</f>
        <v>0</v>
      </c>
      <c r="P7" s="101" t="s">
        <v>382</v>
      </c>
      <c r="Q7" s="101" t="s">
        <v>276</v>
      </c>
      <c r="R7" s="101" t="s">
        <v>282</v>
      </c>
    </row>
    <row r="8" spans="1:18">
      <c r="A8" s="103"/>
      <c r="B8" s="82" t="s">
        <v>4</v>
      </c>
      <c r="C8" s="218">
        <f>'記入用紙１ 全体'!C8</f>
        <v>0</v>
      </c>
      <c r="P8" s="101" t="s">
        <v>380</v>
      </c>
      <c r="Q8" s="101" t="s">
        <v>277</v>
      </c>
      <c r="R8" s="101" t="s">
        <v>277</v>
      </c>
    </row>
    <row r="9" spans="1:18" ht="18.600000000000001" thickBot="1">
      <c r="A9" s="104"/>
      <c r="B9" s="107" t="s">
        <v>6</v>
      </c>
      <c r="C9" s="218">
        <f>'記入用紙１ 全体'!C9</f>
        <v>0</v>
      </c>
      <c r="D9" s="135" t="s">
        <v>550</v>
      </c>
      <c r="P9" s="101" t="s">
        <v>379</v>
      </c>
    </row>
    <row r="10" spans="1:18" ht="36">
      <c r="A10" s="98">
        <v>4</v>
      </c>
      <c r="B10" s="222" t="s">
        <v>426</v>
      </c>
      <c r="C10" s="218" t="str">
        <f>'記入用紙１ 全体'!C10</f>
        <v>▼押して、リストより選択</v>
      </c>
      <c r="D10" s="105" t="str">
        <f>'記入用紙１ 全体'!D10</f>
        <v>▼押して、リストより選択</v>
      </c>
      <c r="E10" t="s">
        <v>14</v>
      </c>
      <c r="P10" s="101" t="s">
        <v>378</v>
      </c>
    </row>
    <row r="11" spans="1:18" ht="18.600000000000001" thickBot="1">
      <c r="A11" s="100">
        <v>5</v>
      </c>
      <c r="B11" s="107" t="s">
        <v>247</v>
      </c>
      <c r="C11" s="218" t="str">
        <f>'記入用紙１ 全体'!C11</f>
        <v>北陸電力（株）　0.469</v>
      </c>
      <c r="D11" s="105">
        <f>'記入用紙１ 全体'!D11</f>
        <v>0</v>
      </c>
      <c r="E11" s="96" t="s">
        <v>286</v>
      </c>
      <c r="F11" s="96"/>
      <c r="P11" s="101" t="s">
        <v>377</v>
      </c>
    </row>
    <row r="12" spans="1:18" ht="18.600000000000001" thickBot="1">
      <c r="A12" s="219">
        <v>6</v>
      </c>
      <c r="B12" s="282" t="s">
        <v>11</v>
      </c>
      <c r="C12" s="220" t="str">
        <f>'記入用紙１ 全体'!C13</f>
        <v>▼押して、リストより選択</v>
      </c>
    </row>
    <row r="13" spans="1:18" ht="18.600000000000001" thickBot="1">
      <c r="A13" s="617">
        <v>7</v>
      </c>
      <c r="B13" s="233" t="s">
        <v>506</v>
      </c>
      <c r="C13" s="221"/>
      <c r="D13" t="s">
        <v>508</v>
      </c>
    </row>
    <row r="14" spans="1:18" ht="18.600000000000001" thickBot="1">
      <c r="A14" s="618"/>
      <c r="B14" s="233" t="s">
        <v>507</v>
      </c>
      <c r="C14" s="221"/>
    </row>
    <row r="16" spans="1:18">
      <c r="A16" s="133" t="s">
        <v>542</v>
      </c>
    </row>
    <row r="17" spans="1:12">
      <c r="A17" t="s">
        <v>543</v>
      </c>
    </row>
    <row r="19" spans="1:12">
      <c r="A19" s="614" t="s">
        <v>505</v>
      </c>
      <c r="B19" s="615"/>
      <c r="C19" s="615"/>
      <c r="D19" s="615"/>
      <c r="E19" s="615"/>
      <c r="J19" t="s">
        <v>462</v>
      </c>
      <c r="K19" t="s">
        <v>463</v>
      </c>
      <c r="L19" t="s">
        <v>512</v>
      </c>
    </row>
    <row r="20" spans="1:12" ht="18.600000000000001" thickBot="1">
      <c r="A20" s="2"/>
      <c r="C20" s="229" t="s">
        <v>433</v>
      </c>
      <c r="D20" s="229" t="s">
        <v>434</v>
      </c>
      <c r="E20" s="229" t="s">
        <v>435</v>
      </c>
      <c r="F20" s="229" t="s">
        <v>436</v>
      </c>
      <c r="J20" s="225" t="s">
        <v>457</v>
      </c>
      <c r="K20" s="225" t="s">
        <v>457</v>
      </c>
      <c r="L20" s="225" t="s">
        <v>457</v>
      </c>
    </row>
    <row r="21" spans="1:12">
      <c r="A21" s="224" t="s">
        <v>431</v>
      </c>
      <c r="B21" s="243" t="s">
        <v>432</v>
      </c>
      <c r="C21" s="322" t="s">
        <v>457</v>
      </c>
      <c r="D21" s="323" t="s">
        <v>457</v>
      </c>
      <c r="E21" s="323" t="s">
        <v>457</v>
      </c>
      <c r="F21" s="324" t="s">
        <v>457</v>
      </c>
      <c r="J21" s="225" t="s">
        <v>468</v>
      </c>
      <c r="K21" s="226" t="s">
        <v>464</v>
      </c>
      <c r="L21" s="225" t="s">
        <v>519</v>
      </c>
    </row>
    <row r="22" spans="1:12">
      <c r="A22" s="224" t="s">
        <v>431</v>
      </c>
      <c r="B22" s="243" t="s">
        <v>432</v>
      </c>
      <c r="C22" s="325" t="s">
        <v>457</v>
      </c>
      <c r="D22" s="326" t="s">
        <v>457</v>
      </c>
      <c r="E22" s="326" t="s">
        <v>457</v>
      </c>
      <c r="F22" s="327" t="s">
        <v>457</v>
      </c>
      <c r="J22" s="225" t="s">
        <v>469</v>
      </c>
      <c r="K22" s="227" t="s">
        <v>465</v>
      </c>
      <c r="L22" s="225" t="s">
        <v>520</v>
      </c>
    </row>
    <row r="23" spans="1:12">
      <c r="A23" s="224" t="s">
        <v>463</v>
      </c>
      <c r="B23" s="243" t="s">
        <v>432</v>
      </c>
      <c r="C23" s="245" t="s">
        <v>464</v>
      </c>
      <c r="D23" s="237" t="s">
        <v>457</v>
      </c>
      <c r="E23" s="237" t="s">
        <v>457</v>
      </c>
      <c r="F23" s="246" t="s">
        <v>457</v>
      </c>
      <c r="J23" s="225" t="s">
        <v>470</v>
      </c>
      <c r="K23" s="226" t="s">
        <v>466</v>
      </c>
      <c r="L23" s="225"/>
    </row>
    <row r="24" spans="1:12">
      <c r="A24" s="619" t="s">
        <v>510</v>
      </c>
      <c r="B24" s="243" t="s">
        <v>511</v>
      </c>
      <c r="C24" s="245"/>
      <c r="D24" s="237"/>
      <c r="E24" s="237"/>
      <c r="F24" s="246"/>
      <c r="J24" s="225" t="s">
        <v>471</v>
      </c>
      <c r="K24" s="225" t="s">
        <v>467</v>
      </c>
    </row>
    <row r="25" spans="1:12">
      <c r="A25" s="620"/>
      <c r="B25" s="304" t="s">
        <v>683</v>
      </c>
      <c r="C25" s="245"/>
      <c r="D25" s="237"/>
      <c r="E25" s="237"/>
      <c r="F25" s="246"/>
      <c r="J25" s="225" t="s">
        <v>472</v>
      </c>
      <c r="K25" s="225"/>
    </row>
    <row r="26" spans="1:12" ht="18.600000000000001" thickBot="1">
      <c r="A26" s="228" t="s">
        <v>564</v>
      </c>
      <c r="B26" s="333" t="s">
        <v>684</v>
      </c>
      <c r="C26" s="247"/>
      <c r="D26" s="238"/>
      <c r="E26" s="238"/>
      <c r="F26" s="248"/>
      <c r="H26" s="433" t="s">
        <v>682</v>
      </c>
      <c r="I26" s="434"/>
      <c r="J26" s="225" t="s">
        <v>473</v>
      </c>
    </row>
    <row r="27" spans="1:12" ht="54.6" thickBot="1">
      <c r="A27" s="437" t="s">
        <v>686</v>
      </c>
      <c r="B27" s="397" t="s">
        <v>685</v>
      </c>
      <c r="C27" s="398">
        <f>C25*C26*12</f>
        <v>0</v>
      </c>
      <c r="D27" s="338">
        <f>D25*D26*12</f>
        <v>0</v>
      </c>
      <c r="E27" s="338">
        <f>E25*E26*12</f>
        <v>0</v>
      </c>
      <c r="F27" s="399">
        <f>F25*F26*12</f>
        <v>0</v>
      </c>
      <c r="G27" s="274" t="s">
        <v>566</v>
      </c>
      <c r="H27" s="435">
        <f>'Sheet2(計算用毎月入力)'!R12</f>
        <v>0</v>
      </c>
      <c r="I27" s="436" t="s">
        <v>681</v>
      </c>
      <c r="J27" s="225" t="s">
        <v>474</v>
      </c>
    </row>
    <row r="28" spans="1:12">
      <c r="A28" s="336" t="s">
        <v>523</v>
      </c>
      <c r="B28" s="337" t="s">
        <v>524</v>
      </c>
      <c r="C28" s="300"/>
      <c r="D28" s="301"/>
      <c r="E28" s="301"/>
      <c r="F28" s="302"/>
      <c r="J28" s="225" t="s">
        <v>475</v>
      </c>
    </row>
    <row r="29" spans="1:12">
      <c r="A29" s="306" t="s">
        <v>512</v>
      </c>
      <c r="B29" s="307" t="s">
        <v>432</v>
      </c>
      <c r="C29" s="245" t="s">
        <v>457</v>
      </c>
      <c r="D29" s="237" t="s">
        <v>457</v>
      </c>
      <c r="E29" s="237" t="s">
        <v>457</v>
      </c>
      <c r="F29" s="246" t="s">
        <v>457</v>
      </c>
      <c r="J29" s="225" t="s">
        <v>476</v>
      </c>
    </row>
    <row r="30" spans="1:12" ht="19.8">
      <c r="A30" s="619" t="s">
        <v>513</v>
      </c>
      <c r="B30" s="243" t="s">
        <v>514</v>
      </c>
      <c r="C30" s="245"/>
      <c r="D30" s="237"/>
      <c r="E30" s="237"/>
      <c r="F30" s="246"/>
      <c r="J30" s="225"/>
    </row>
    <row r="31" spans="1:12">
      <c r="A31" s="620"/>
      <c r="B31" s="243" t="s">
        <v>515</v>
      </c>
      <c r="C31" s="245"/>
      <c r="D31" s="237"/>
      <c r="E31" s="237"/>
      <c r="F31" s="246"/>
      <c r="J31" s="225"/>
    </row>
    <row r="32" spans="1:12">
      <c r="A32" s="224" t="s">
        <v>517</v>
      </c>
      <c r="B32" s="308" t="s">
        <v>439</v>
      </c>
      <c r="C32" s="245"/>
      <c r="D32" s="237"/>
      <c r="E32" s="237"/>
      <c r="F32" s="246"/>
      <c r="G32" s="274" t="s">
        <v>567</v>
      </c>
      <c r="J32" s="225"/>
    </row>
    <row r="33" spans="1:10">
      <c r="A33" s="224" t="s">
        <v>516</v>
      </c>
      <c r="B33" s="308" t="s">
        <v>439</v>
      </c>
      <c r="C33" s="245"/>
      <c r="D33" s="237"/>
      <c r="E33" s="237"/>
      <c r="F33" s="246"/>
      <c r="G33" s="305" t="s">
        <v>567</v>
      </c>
      <c r="J33" s="225"/>
    </row>
    <row r="34" spans="1:10">
      <c r="A34" s="224" t="s">
        <v>518</v>
      </c>
      <c r="B34" s="308" t="s">
        <v>439</v>
      </c>
      <c r="C34" s="311"/>
      <c r="D34" s="312"/>
      <c r="E34" s="312"/>
      <c r="F34" s="313"/>
      <c r="G34" s="305" t="s">
        <v>567</v>
      </c>
    </row>
    <row r="35" spans="1:10">
      <c r="A35" s="309" t="s">
        <v>569</v>
      </c>
      <c r="B35" s="243" t="s">
        <v>571</v>
      </c>
      <c r="C35" s="318"/>
      <c r="D35" s="319"/>
      <c r="E35" s="319"/>
      <c r="F35" s="320"/>
      <c r="G35" s="281" t="s">
        <v>572</v>
      </c>
    </row>
    <row r="36" spans="1:10" ht="18.600000000000001" thickBot="1">
      <c r="A36" s="332" t="s">
        <v>570</v>
      </c>
      <c r="B36" s="333" t="s">
        <v>439</v>
      </c>
      <c r="C36" s="328"/>
      <c r="D36" s="329"/>
      <c r="E36" s="329"/>
      <c r="F36" s="330"/>
      <c r="G36" s="281"/>
    </row>
    <row r="37" spans="1:10">
      <c r="A37" s="355" t="s">
        <v>568</v>
      </c>
      <c r="B37" s="389" t="s">
        <v>430</v>
      </c>
      <c r="C37" s="385">
        <f>C32+C33+C34+C36</f>
        <v>0</v>
      </c>
      <c r="D37" s="331">
        <f>D32+D33+D34+D36</f>
        <v>0</v>
      </c>
      <c r="E37" s="331">
        <f>E32+E33+E34+E36</f>
        <v>0</v>
      </c>
      <c r="F37" s="393">
        <f>F32+F33+F34+F36</f>
        <v>0</v>
      </c>
      <c r="G37" s="274" t="s">
        <v>566</v>
      </c>
    </row>
    <row r="38" spans="1:10" ht="19.8">
      <c r="A38" s="356" t="s">
        <v>573</v>
      </c>
      <c r="B38" s="390" t="s">
        <v>581</v>
      </c>
      <c r="C38" s="386">
        <f>C37*C26*12/1000</f>
        <v>0</v>
      </c>
      <c r="D38" s="360">
        <f>D37*D26*12/1000</f>
        <v>0</v>
      </c>
      <c r="E38" s="360">
        <f>E37*E26*12/1000</f>
        <v>0</v>
      </c>
      <c r="F38" s="394">
        <f>F37*F26*12/1000</f>
        <v>0</v>
      </c>
      <c r="G38" s="305" t="s">
        <v>566</v>
      </c>
    </row>
    <row r="39" spans="1:10" ht="36">
      <c r="A39" s="364" t="s">
        <v>591</v>
      </c>
      <c r="B39" s="391" t="s">
        <v>388</v>
      </c>
      <c r="C39" s="366">
        <f>C38*9.97*0.0258+'Sheet2(計算用毎月入力)'!T23+'Sheet2(計算用毎月入力)'!T28+'Sheet2(計算用毎月入力)'!T29+'Sheet2(計算用毎月入力)'!T30+'Sheet2(計算用毎月入力)'!T31</f>
        <v>0</v>
      </c>
      <c r="D39" s="363">
        <f>D38*9.97*0.0258+'Sheet2(計算用毎月入力)'!T23+'Sheet2(計算用毎月入力)'!T28+'Sheet2(計算用毎月入力)'!T29+'Sheet2(計算用毎月入力)'!T30+'Sheet2(計算用毎月入力)'!T31</f>
        <v>0</v>
      </c>
      <c r="E39" s="363">
        <f>E38*9.97*0.0258+'Sheet2(計算用毎月入力)'!T23+'Sheet2(計算用毎月入力)'!T28+'Sheet2(計算用毎月入力)'!T29+'Sheet2(計算用毎月入力)'!T30+'Sheet2(計算用毎月入力)'!T31</f>
        <v>0</v>
      </c>
      <c r="F39" s="395">
        <f>F38*9.97*0.0258+'Sheet2(計算用毎月入力)'!T23+'Sheet2(計算用毎月入力)'!T28+'Sheet2(計算用毎月入力)'!T29+'Sheet2(計算用毎月入力)'!T30+'Sheet2(計算用毎月入力)'!T31</f>
        <v>0</v>
      </c>
      <c r="G39" s="305" t="s">
        <v>566</v>
      </c>
    </row>
    <row r="40" spans="1:10" ht="19.8">
      <c r="A40" s="362" t="s">
        <v>611</v>
      </c>
      <c r="B40" s="391" t="s">
        <v>9</v>
      </c>
      <c r="C40" s="387">
        <f>C38*I40+'Sheet2(計算用毎月入力)'!V23+'Sheet2(計算用毎月入力)'!V28+'Sheet2(計算用毎月入力)'!V29+'Sheet2(計算用毎月入力)'!V30+'Sheet2(計算用毎月入力)'!V31</f>
        <v>0</v>
      </c>
      <c r="D40" s="363">
        <f>D38*I40+'Sheet2(計算用毎月入力)'!V23+'Sheet2(計算用毎月入力)'!V28+'Sheet2(計算用毎月入力)'!V29+'Sheet2(計算用毎月入力)'!V30+'Sheet2(計算用毎月入力)'!V31</f>
        <v>0</v>
      </c>
      <c r="E40" s="363">
        <f>E38*I40+'Sheet2(計算用毎月入力)'!V23+'Sheet2(計算用毎月入力)'!V28+'Sheet2(計算用毎月入力)'!V29+'Sheet2(計算用毎月入力)'!V30+'Sheet2(計算用毎月入力)'!V31</f>
        <v>0</v>
      </c>
      <c r="F40" s="395">
        <f>F38*I40+'Sheet2(計算用毎月入力)'!V23+'Sheet2(計算用毎月入力)'!V28+'Sheet2(計算用毎月入力)'!V29+'Sheet2(計算用毎月入力)'!V30+'Sheet2(計算用毎月入力)'!V31</f>
        <v>0</v>
      </c>
      <c r="G40" s="305" t="s">
        <v>594</v>
      </c>
      <c r="I40" s="367">
        <f>VALUE(RIGHT('記入用紙１ 全体'!C11,5))</f>
        <v>0.46899999999999997</v>
      </c>
    </row>
    <row r="41" spans="1:10" ht="20.399999999999999" thickBot="1">
      <c r="A41" s="357" t="s">
        <v>582</v>
      </c>
      <c r="B41" s="392" t="s">
        <v>593</v>
      </c>
      <c r="C41" s="388" t="e">
        <f>C38/C27</f>
        <v>#DIV/0!</v>
      </c>
      <c r="D41" s="359" t="e">
        <f>D38/D27</f>
        <v>#DIV/0!</v>
      </c>
      <c r="E41" s="359" t="e">
        <f>E38/E27</f>
        <v>#DIV/0!</v>
      </c>
      <c r="F41" s="396" t="e">
        <f>F38/F27</f>
        <v>#DIV/0!</v>
      </c>
      <c r="G41" s="305" t="s">
        <v>566</v>
      </c>
    </row>
    <row r="42" spans="1:10">
      <c r="A42" s="334" t="s">
        <v>575</v>
      </c>
      <c r="B42" s="335" t="s">
        <v>565</v>
      </c>
      <c r="C42" s="318"/>
      <c r="D42" s="319"/>
      <c r="E42" s="319"/>
      <c r="F42" s="320"/>
      <c r="G42" s="321" t="s">
        <v>579</v>
      </c>
    </row>
    <row r="43" spans="1:10">
      <c r="A43" s="310" t="s">
        <v>574</v>
      </c>
      <c r="B43" s="308" t="s">
        <v>565</v>
      </c>
      <c r="C43" s="257"/>
      <c r="D43" s="239"/>
      <c r="E43" s="239"/>
      <c r="F43" s="258"/>
      <c r="G43" s="321" t="s">
        <v>579</v>
      </c>
    </row>
    <row r="44" spans="1:10">
      <c r="A44" s="310" t="s">
        <v>576</v>
      </c>
      <c r="B44" s="308" t="s">
        <v>565</v>
      </c>
      <c r="C44" s="315"/>
      <c r="D44" s="316"/>
      <c r="E44" s="316"/>
      <c r="F44" s="317"/>
      <c r="G44" s="321" t="s">
        <v>579</v>
      </c>
    </row>
    <row r="45" spans="1:10">
      <c r="A45" s="310" t="s">
        <v>577</v>
      </c>
      <c r="B45" s="308" t="s">
        <v>565</v>
      </c>
      <c r="C45" s="315"/>
      <c r="D45" s="316"/>
      <c r="E45" s="316"/>
      <c r="F45" s="317"/>
      <c r="G45" s="321" t="s">
        <v>579</v>
      </c>
    </row>
    <row r="46" spans="1:10">
      <c r="A46" s="310" t="s">
        <v>578</v>
      </c>
      <c r="B46" s="308" t="s">
        <v>565</v>
      </c>
      <c r="C46" s="315"/>
      <c r="D46" s="316"/>
      <c r="E46" s="316"/>
      <c r="F46" s="317"/>
      <c r="G46" s="321" t="s">
        <v>579</v>
      </c>
    </row>
    <row r="47" spans="1:10">
      <c r="A47" s="431" t="s">
        <v>678</v>
      </c>
      <c r="B47" s="432" t="s">
        <v>679</v>
      </c>
      <c r="C47" s="315"/>
      <c r="D47" s="316"/>
      <c r="E47" s="316"/>
      <c r="F47" s="317"/>
      <c r="G47" s="133" t="s">
        <v>680</v>
      </c>
    </row>
    <row r="48" spans="1:10" ht="18.600000000000001" thickBot="1">
      <c r="A48" s="354" t="s">
        <v>545</v>
      </c>
      <c r="B48" s="352" t="s">
        <v>546</v>
      </c>
      <c r="C48" s="249"/>
      <c r="D48" s="250"/>
      <c r="E48" s="250"/>
      <c r="F48" s="251"/>
      <c r="G48" s="305" t="s">
        <v>580</v>
      </c>
    </row>
    <row r="49" spans="1:13" ht="36.6" thickBot="1">
      <c r="A49" s="358" t="s">
        <v>587</v>
      </c>
      <c r="B49" s="353" t="s">
        <v>620</v>
      </c>
      <c r="C49" s="328"/>
      <c r="D49" s="329"/>
      <c r="E49" s="329"/>
      <c r="F49" s="330"/>
      <c r="G49" s="305" t="s">
        <v>563</v>
      </c>
    </row>
    <row r="50" spans="1:13">
      <c r="A50" s="349" t="s">
        <v>548</v>
      </c>
      <c r="B50" s="350" t="s">
        <v>547</v>
      </c>
      <c r="C50" s="278"/>
      <c r="D50" s="279"/>
      <c r="E50" s="279"/>
      <c r="F50" s="280"/>
      <c r="G50" s="321" t="s">
        <v>588</v>
      </c>
    </row>
    <row r="51" spans="1:13" ht="18.600000000000001" thickBot="1">
      <c r="A51" s="351" t="s">
        <v>549</v>
      </c>
      <c r="B51" s="352" t="s">
        <v>547</v>
      </c>
      <c r="C51" s="249"/>
      <c r="D51" s="250"/>
      <c r="E51" s="250"/>
      <c r="F51" s="251"/>
      <c r="G51" s="321" t="s">
        <v>588</v>
      </c>
    </row>
    <row r="52" spans="1:13">
      <c r="G52" s="305" t="s">
        <v>561</v>
      </c>
      <c r="H52" t="s">
        <v>562</v>
      </c>
    </row>
    <row r="53" spans="1:13" ht="19.8">
      <c r="A53" s="616" t="s">
        <v>504</v>
      </c>
      <c r="B53" s="616"/>
      <c r="C53" s="616"/>
      <c r="D53" s="234" t="s">
        <v>509</v>
      </c>
      <c r="J53" t="s">
        <v>458</v>
      </c>
      <c r="K53" t="s">
        <v>460</v>
      </c>
      <c r="L53" t="s">
        <v>525</v>
      </c>
      <c r="M53" t="s">
        <v>527</v>
      </c>
    </row>
    <row r="54" spans="1:13" ht="18.600000000000001" thickBot="1">
      <c r="C54" s="229" t="s">
        <v>249</v>
      </c>
      <c r="D54" s="229" t="s">
        <v>250</v>
      </c>
      <c r="E54" s="229" t="s">
        <v>400</v>
      </c>
      <c r="F54" s="229" t="s">
        <v>437</v>
      </c>
      <c r="J54" s="225" t="s">
        <v>457</v>
      </c>
      <c r="K54" s="225" t="s">
        <v>457</v>
      </c>
      <c r="L54" s="225" t="s">
        <v>457</v>
      </c>
      <c r="M54" s="225" t="s">
        <v>457</v>
      </c>
    </row>
    <row r="55" spans="1:13">
      <c r="A55" s="224" t="s">
        <v>431</v>
      </c>
      <c r="B55" s="266" t="s">
        <v>432</v>
      </c>
      <c r="C55" s="252" t="s">
        <v>457</v>
      </c>
      <c r="D55" s="253" t="s">
        <v>457</v>
      </c>
      <c r="E55" s="253" t="s">
        <v>457</v>
      </c>
      <c r="F55" s="254" t="s">
        <v>457</v>
      </c>
      <c r="J55" s="225" t="s">
        <v>551</v>
      </c>
      <c r="K55" s="225" t="s">
        <v>253</v>
      </c>
      <c r="L55" s="225" t="s">
        <v>528</v>
      </c>
      <c r="M55" s="225" t="s">
        <v>530</v>
      </c>
    </row>
    <row r="56" spans="1:13">
      <c r="A56" s="224" t="s">
        <v>427</v>
      </c>
      <c r="B56" s="243" t="s">
        <v>428</v>
      </c>
      <c r="C56" s="255">
        <v>2</v>
      </c>
      <c r="D56" s="236"/>
      <c r="E56" s="236"/>
      <c r="F56" s="256"/>
      <c r="J56" s="225" t="s">
        <v>454</v>
      </c>
      <c r="K56" s="225" t="s">
        <v>459</v>
      </c>
      <c r="L56" s="225" t="s">
        <v>529</v>
      </c>
      <c r="M56" s="225" t="s">
        <v>532</v>
      </c>
    </row>
    <row r="57" spans="1:13">
      <c r="A57" s="224" t="s">
        <v>425</v>
      </c>
      <c r="B57" s="243" t="s">
        <v>429</v>
      </c>
      <c r="C57" s="245"/>
      <c r="D57" s="237"/>
      <c r="E57" s="237"/>
      <c r="F57" s="246"/>
      <c r="J57" s="225" t="s">
        <v>552</v>
      </c>
      <c r="K57" s="225" t="s">
        <v>461</v>
      </c>
      <c r="L57" s="232" t="s">
        <v>481</v>
      </c>
      <c r="M57" s="225" t="s">
        <v>533</v>
      </c>
    </row>
    <row r="58" spans="1:13">
      <c r="A58" s="149" t="s">
        <v>635</v>
      </c>
      <c r="B58" s="272" t="s">
        <v>637</v>
      </c>
      <c r="C58" s="264"/>
      <c r="D58" s="241"/>
      <c r="E58" s="241"/>
      <c r="F58" s="265"/>
      <c r="J58" s="225" t="s">
        <v>455</v>
      </c>
      <c r="K58" s="235" t="s">
        <v>522</v>
      </c>
      <c r="L58" s="281" t="s">
        <v>553</v>
      </c>
      <c r="M58" s="232" t="s">
        <v>481</v>
      </c>
    </row>
    <row r="59" spans="1:13">
      <c r="A59" s="303" t="s">
        <v>558</v>
      </c>
      <c r="B59" s="299" t="s">
        <v>559</v>
      </c>
      <c r="C59" s="300"/>
      <c r="D59" s="301"/>
      <c r="E59" s="301"/>
      <c r="F59" s="302"/>
      <c r="J59" s="225" t="s">
        <v>456</v>
      </c>
      <c r="K59" s="235" t="s">
        <v>521</v>
      </c>
      <c r="L59" s="281"/>
      <c r="M59" s="232"/>
    </row>
    <row r="60" spans="1:13" ht="19.8">
      <c r="A60" s="429" t="s">
        <v>573</v>
      </c>
      <c r="B60" s="400" t="s">
        <v>581</v>
      </c>
      <c r="C60" s="401">
        <f>C56*C58*C59*12/1000</f>
        <v>0</v>
      </c>
      <c r="D60" s="402">
        <f>D56*D58*D59*12/1000</f>
        <v>0</v>
      </c>
      <c r="E60" s="402">
        <f>E56*E58*E59*12/1000</f>
        <v>0</v>
      </c>
      <c r="F60" s="403">
        <f>F58*F59*12/1000</f>
        <v>0</v>
      </c>
      <c r="G60" s="305" t="s">
        <v>566</v>
      </c>
      <c r="J60" s="225" t="s">
        <v>481</v>
      </c>
      <c r="K60" s="225" t="s">
        <v>481</v>
      </c>
      <c r="L60" s="281"/>
      <c r="M60" s="232"/>
    </row>
    <row r="61" spans="1:13">
      <c r="A61" s="149" t="s">
        <v>523</v>
      </c>
      <c r="B61" s="244" t="s">
        <v>524</v>
      </c>
      <c r="C61" s="257"/>
      <c r="D61" s="239"/>
      <c r="E61" s="239"/>
      <c r="F61" s="258"/>
      <c r="J61" s="225"/>
      <c r="K61" s="225"/>
      <c r="L61" s="225" t="s">
        <v>457</v>
      </c>
    </row>
    <row r="62" spans="1:13">
      <c r="A62" s="149" t="s">
        <v>525</v>
      </c>
      <c r="B62" s="267" t="s">
        <v>432</v>
      </c>
      <c r="C62" s="259" t="s">
        <v>457</v>
      </c>
      <c r="D62" s="240" t="s">
        <v>457</v>
      </c>
      <c r="E62" s="240" t="s">
        <v>457</v>
      </c>
      <c r="F62" s="260" t="s">
        <v>457</v>
      </c>
      <c r="K62" s="225"/>
      <c r="L62" s="225" t="s">
        <v>536</v>
      </c>
    </row>
    <row r="63" spans="1:13">
      <c r="A63" s="268" t="s">
        <v>554</v>
      </c>
      <c r="B63" s="267" t="s">
        <v>432</v>
      </c>
      <c r="C63" s="261" t="s">
        <v>457</v>
      </c>
      <c r="D63" s="262" t="s">
        <v>457</v>
      </c>
      <c r="E63" s="262" t="s">
        <v>457</v>
      </c>
      <c r="F63" s="263" t="s">
        <v>457</v>
      </c>
      <c r="K63" s="225"/>
      <c r="L63" s="225" t="s">
        <v>373</v>
      </c>
    </row>
    <row r="64" spans="1:13">
      <c r="A64" s="269" t="s">
        <v>537</v>
      </c>
      <c r="B64" s="243" t="s">
        <v>439</v>
      </c>
      <c r="C64" s="261"/>
      <c r="D64" s="262"/>
      <c r="E64" s="262"/>
      <c r="F64" s="263"/>
      <c r="K64" s="225"/>
    </row>
    <row r="65" spans="1:11">
      <c r="A65" s="268" t="s">
        <v>526</v>
      </c>
      <c r="B65" s="267" t="s">
        <v>432</v>
      </c>
      <c r="C65" s="261" t="s">
        <v>457</v>
      </c>
      <c r="D65" s="262" t="s">
        <v>457</v>
      </c>
      <c r="E65" s="262" t="s">
        <v>457</v>
      </c>
      <c r="F65" s="263" t="s">
        <v>457</v>
      </c>
      <c r="K65" s="235"/>
    </row>
    <row r="66" spans="1:11">
      <c r="A66" s="268" t="s">
        <v>531</v>
      </c>
      <c r="B66" s="270" t="s">
        <v>534</v>
      </c>
      <c r="C66" s="261"/>
      <c r="D66" s="262"/>
      <c r="E66" s="262"/>
      <c r="F66" s="263"/>
    </row>
    <row r="67" spans="1:11">
      <c r="A67" s="224" t="s">
        <v>438</v>
      </c>
      <c r="B67" s="266" t="s">
        <v>432</v>
      </c>
      <c r="C67" s="261" t="s">
        <v>457</v>
      </c>
      <c r="D67" s="262" t="s">
        <v>457</v>
      </c>
      <c r="E67" s="262" t="s">
        <v>457</v>
      </c>
      <c r="F67" s="263" t="s">
        <v>457</v>
      </c>
    </row>
    <row r="68" spans="1:11">
      <c r="A68" s="224"/>
      <c r="B68" s="243" t="s">
        <v>439</v>
      </c>
      <c r="C68" s="255"/>
      <c r="D68" s="236"/>
      <c r="E68" s="236"/>
      <c r="F68" s="256"/>
    </row>
    <row r="69" spans="1:11">
      <c r="A69" s="224" t="s">
        <v>440</v>
      </c>
      <c r="B69" s="266" t="s">
        <v>432</v>
      </c>
      <c r="C69" s="261" t="s">
        <v>457</v>
      </c>
      <c r="D69" s="262" t="s">
        <v>457</v>
      </c>
      <c r="E69" s="262" t="s">
        <v>457</v>
      </c>
      <c r="F69" s="263" t="s">
        <v>457</v>
      </c>
    </row>
    <row r="70" spans="1:11">
      <c r="A70" s="224"/>
      <c r="B70" s="243" t="s">
        <v>439</v>
      </c>
      <c r="C70" s="255"/>
      <c r="D70" s="236"/>
      <c r="E70" s="236"/>
      <c r="F70" s="256"/>
    </row>
    <row r="71" spans="1:11">
      <c r="A71" s="224" t="s">
        <v>441</v>
      </c>
      <c r="B71" s="266" t="s">
        <v>432</v>
      </c>
      <c r="C71" s="261" t="s">
        <v>457</v>
      </c>
      <c r="D71" s="262" t="s">
        <v>457</v>
      </c>
      <c r="E71" s="262" t="s">
        <v>457</v>
      </c>
      <c r="F71" s="263" t="s">
        <v>457</v>
      </c>
    </row>
    <row r="72" spans="1:11">
      <c r="A72" s="271"/>
      <c r="B72" s="272" t="s">
        <v>439</v>
      </c>
      <c r="C72" s="264"/>
      <c r="D72" s="241"/>
      <c r="E72" s="241"/>
      <c r="F72" s="265"/>
    </row>
    <row r="73" spans="1:11">
      <c r="A73" s="224" t="s">
        <v>442</v>
      </c>
      <c r="B73" s="266" t="s">
        <v>432</v>
      </c>
      <c r="C73" s="261" t="s">
        <v>457</v>
      </c>
      <c r="D73" s="262" t="s">
        <v>457</v>
      </c>
      <c r="E73" s="262" t="s">
        <v>457</v>
      </c>
      <c r="F73" s="263" t="s">
        <v>457</v>
      </c>
    </row>
    <row r="74" spans="1:11">
      <c r="A74" s="271"/>
      <c r="B74" s="272" t="s">
        <v>439</v>
      </c>
      <c r="C74" s="264"/>
      <c r="D74" s="241"/>
      <c r="E74" s="241"/>
      <c r="F74" s="265"/>
    </row>
    <row r="75" spans="1:11" ht="18.600000000000001" thickBot="1">
      <c r="A75" s="430" t="s">
        <v>583</v>
      </c>
      <c r="B75" s="314" t="s">
        <v>430</v>
      </c>
      <c r="C75" s="249"/>
      <c r="D75" s="250"/>
      <c r="E75" s="250"/>
      <c r="F75" s="251"/>
    </row>
    <row r="76" spans="1:11">
      <c r="A76" s="339" t="s">
        <v>584</v>
      </c>
      <c r="B76" s="340" t="s">
        <v>559</v>
      </c>
      <c r="C76" s="331">
        <f>C59</f>
        <v>0</v>
      </c>
      <c r="D76" s="381">
        <f>D59</f>
        <v>0</v>
      </c>
      <c r="E76" s="381">
        <f>E59</f>
        <v>0</v>
      </c>
      <c r="F76" s="331">
        <f>F59</f>
        <v>0</v>
      </c>
      <c r="G76" s="274" t="s">
        <v>586</v>
      </c>
    </row>
    <row r="77" spans="1:11" ht="19.8">
      <c r="A77" s="342" t="s">
        <v>585</v>
      </c>
      <c r="B77" s="343" t="s">
        <v>581</v>
      </c>
      <c r="C77" s="382">
        <f>C75*C76*12/1000</f>
        <v>0</v>
      </c>
      <c r="D77" s="379">
        <f>D75*D76*12/1000</f>
        <v>0</v>
      </c>
      <c r="E77" s="379">
        <f>E75*E76*12/1000</f>
        <v>0</v>
      </c>
      <c r="F77" s="379">
        <f>F75*F76*12/1000</f>
        <v>0</v>
      </c>
      <c r="G77" s="321" t="s">
        <v>566</v>
      </c>
    </row>
    <row r="78" spans="1:11" ht="19.8">
      <c r="A78" s="339" t="s">
        <v>589</v>
      </c>
      <c r="B78" s="341" t="s">
        <v>581</v>
      </c>
      <c r="C78" s="380">
        <f>C60+C77</f>
        <v>0</v>
      </c>
      <c r="D78" s="380">
        <f>D60+D77</f>
        <v>0</v>
      </c>
      <c r="E78" s="380">
        <f>E60+E77</f>
        <v>0</v>
      </c>
      <c r="F78" s="380">
        <f>F60+F77</f>
        <v>0</v>
      </c>
      <c r="G78" s="321" t="s">
        <v>566</v>
      </c>
    </row>
    <row r="79" spans="1:11" ht="36">
      <c r="A79" s="369" t="s">
        <v>591</v>
      </c>
      <c r="B79" s="341" t="s">
        <v>388</v>
      </c>
      <c r="C79" s="380">
        <f>C78*9.97*0.0258</f>
        <v>0</v>
      </c>
      <c r="D79" s="380">
        <f>D78*9.97*0.0258</f>
        <v>0</v>
      </c>
      <c r="E79" s="380">
        <f>E78*9.97*0.0258</f>
        <v>0</v>
      </c>
      <c r="F79" s="380">
        <f>F78*9.97*0.0258</f>
        <v>0</v>
      </c>
      <c r="G79" s="321" t="s">
        <v>566</v>
      </c>
    </row>
    <row r="80" spans="1:11" ht="19.8">
      <c r="A80" s="339" t="s">
        <v>590</v>
      </c>
      <c r="B80" s="341" t="s">
        <v>9</v>
      </c>
      <c r="C80" s="380">
        <f>C78*I80</f>
        <v>0</v>
      </c>
      <c r="D80" s="380">
        <f>D78*I80</f>
        <v>0</v>
      </c>
      <c r="E80" s="380">
        <f>E78*I80</f>
        <v>0</v>
      </c>
      <c r="F80" s="380">
        <f>F78*I80</f>
        <v>0</v>
      </c>
      <c r="G80" s="321" t="s">
        <v>566</v>
      </c>
      <c r="I80" s="367">
        <f>VALUE(RIGHT('記入用紙１ 全体'!C11,5))</f>
        <v>0.46899999999999997</v>
      </c>
    </row>
    <row r="81" spans="1:13" ht="20.399999999999999" thickBot="1">
      <c r="A81" s="361" t="s">
        <v>582</v>
      </c>
      <c r="B81" s="383" t="s">
        <v>592</v>
      </c>
      <c r="C81" s="384" t="e">
        <f>C80/'記入用紙１ 全体'!C18</f>
        <v>#DIV/0!</v>
      </c>
      <c r="D81" s="359" t="e">
        <f>D80/'記入用紙１ 全体'!C18</f>
        <v>#DIV/0!</v>
      </c>
      <c r="E81" s="359" t="e">
        <f>E80/'記入用紙１ 全体'!C18</f>
        <v>#DIV/0!</v>
      </c>
      <c r="F81" s="359" t="e">
        <f>F80/'記入用紙１ 全体'!C18</f>
        <v>#DIV/0!</v>
      </c>
      <c r="G81" s="321" t="s">
        <v>566</v>
      </c>
    </row>
    <row r="82" spans="1:13" ht="54.6" customHeight="1" thickBot="1">
      <c r="A82" s="344" t="s">
        <v>477</v>
      </c>
      <c r="B82" s="345"/>
      <c r="C82" s="346"/>
      <c r="D82" s="347"/>
      <c r="E82" s="347"/>
      <c r="F82" s="348"/>
    </row>
    <row r="84" spans="1:13">
      <c r="A84" s="133" t="s">
        <v>503</v>
      </c>
      <c r="J84" t="s">
        <v>458</v>
      </c>
      <c r="K84" t="s">
        <v>498</v>
      </c>
      <c r="L84" t="s">
        <v>486</v>
      </c>
      <c r="M84" t="s">
        <v>598</v>
      </c>
    </row>
    <row r="85" spans="1:13" ht="18.600000000000001" thickBot="1">
      <c r="C85" s="229" t="s">
        <v>249</v>
      </c>
      <c r="D85" s="229" t="s">
        <v>250</v>
      </c>
      <c r="E85" s="229" t="s">
        <v>400</v>
      </c>
      <c r="F85" s="229" t="s">
        <v>437</v>
      </c>
      <c r="J85" s="225" t="s">
        <v>457</v>
      </c>
      <c r="K85" s="225" t="s">
        <v>457</v>
      </c>
      <c r="L85" s="225" t="s">
        <v>457</v>
      </c>
      <c r="M85" s="225" t="s">
        <v>457</v>
      </c>
    </row>
    <row r="86" spans="1:13">
      <c r="A86" s="224" t="s">
        <v>431</v>
      </c>
      <c r="B86" s="266" t="s">
        <v>432</v>
      </c>
      <c r="C86" s="252" t="s">
        <v>457</v>
      </c>
      <c r="D86" s="253" t="s">
        <v>457</v>
      </c>
      <c r="E86" s="253" t="s">
        <v>457</v>
      </c>
      <c r="F86" s="254" t="s">
        <v>457</v>
      </c>
      <c r="J86" s="225" t="s">
        <v>488</v>
      </c>
      <c r="K86" s="225" t="s">
        <v>499</v>
      </c>
      <c r="L86" s="225" t="s">
        <v>483</v>
      </c>
      <c r="M86" s="225" t="s">
        <v>609</v>
      </c>
    </row>
    <row r="87" spans="1:13">
      <c r="A87" s="224" t="s">
        <v>427</v>
      </c>
      <c r="B87" s="243" t="s">
        <v>428</v>
      </c>
      <c r="C87" s="255"/>
      <c r="D87" s="236"/>
      <c r="E87" s="236"/>
      <c r="F87" s="256"/>
      <c r="J87" s="225" t="s">
        <v>489</v>
      </c>
      <c r="K87" s="225" t="s">
        <v>500</v>
      </c>
      <c r="L87" s="225" t="s">
        <v>323</v>
      </c>
      <c r="M87" s="225" t="s">
        <v>478</v>
      </c>
    </row>
    <row r="88" spans="1:13" ht="36">
      <c r="A88" s="231" t="s">
        <v>480</v>
      </c>
      <c r="B88" s="243" t="s">
        <v>478</v>
      </c>
      <c r="C88" s="245"/>
      <c r="D88" s="237"/>
      <c r="E88" s="237"/>
      <c r="F88" s="246"/>
      <c r="J88" s="225" t="s">
        <v>490</v>
      </c>
      <c r="K88" s="225" t="s">
        <v>501</v>
      </c>
      <c r="L88" s="225" t="s">
        <v>484</v>
      </c>
      <c r="M88" s="225" t="s">
        <v>599</v>
      </c>
    </row>
    <row r="89" spans="1:13">
      <c r="A89" s="231" t="s">
        <v>479</v>
      </c>
      <c r="B89" s="243" t="s">
        <v>478</v>
      </c>
      <c r="C89" s="245"/>
      <c r="D89" s="237"/>
      <c r="E89" s="237"/>
      <c r="F89" s="246"/>
      <c r="J89" s="232" t="s">
        <v>491</v>
      </c>
      <c r="K89" s="225" t="s">
        <v>502</v>
      </c>
      <c r="L89" s="225" t="s">
        <v>485</v>
      </c>
      <c r="M89" s="225" t="s">
        <v>457</v>
      </c>
    </row>
    <row r="90" spans="1:13">
      <c r="A90" s="223" t="s">
        <v>482</v>
      </c>
      <c r="B90" s="266" t="s">
        <v>432</v>
      </c>
      <c r="C90" s="255" t="s">
        <v>457</v>
      </c>
      <c r="D90" s="236" t="s">
        <v>457</v>
      </c>
      <c r="E90" s="236" t="s">
        <v>457</v>
      </c>
      <c r="F90" s="256" t="s">
        <v>457</v>
      </c>
      <c r="J90" s="225" t="s">
        <v>496</v>
      </c>
      <c r="K90" s="225" t="s">
        <v>253</v>
      </c>
      <c r="L90" s="225" t="s">
        <v>345</v>
      </c>
      <c r="M90" s="225" t="s">
        <v>419</v>
      </c>
    </row>
    <row r="91" spans="1:13">
      <c r="A91" s="243" t="s">
        <v>672</v>
      </c>
      <c r="B91" s="370" t="s">
        <v>457</v>
      </c>
      <c r="C91" s="245"/>
      <c r="D91" s="237"/>
      <c r="E91" s="237"/>
      <c r="F91" s="246"/>
      <c r="J91" s="225" t="s">
        <v>492</v>
      </c>
      <c r="K91" s="225" t="s">
        <v>481</v>
      </c>
      <c r="L91" s="225" t="s">
        <v>493</v>
      </c>
      <c r="M91" s="225" t="s">
        <v>421</v>
      </c>
    </row>
    <row r="92" spans="1:13" ht="19.8">
      <c r="A92" s="231" t="s">
        <v>487</v>
      </c>
      <c r="B92" s="243" t="s">
        <v>495</v>
      </c>
      <c r="C92" s="283" t="s">
        <v>457</v>
      </c>
      <c r="D92" s="284" t="s">
        <v>457</v>
      </c>
      <c r="E92" s="284" t="s">
        <v>457</v>
      </c>
      <c r="F92" s="285" t="s">
        <v>457</v>
      </c>
      <c r="J92" s="225" t="s">
        <v>497</v>
      </c>
      <c r="L92" s="225" t="s">
        <v>494</v>
      </c>
      <c r="M92" s="371" t="s">
        <v>600</v>
      </c>
    </row>
    <row r="93" spans="1:13" ht="37.799999999999997">
      <c r="A93" s="231" t="s">
        <v>673</v>
      </c>
      <c r="B93" s="243" t="s">
        <v>430</v>
      </c>
      <c r="C93" s="245"/>
      <c r="D93" s="237"/>
      <c r="E93" s="237"/>
      <c r="F93" s="246"/>
      <c r="J93" s="225" t="s">
        <v>557</v>
      </c>
    </row>
    <row r="94" spans="1:13">
      <c r="A94" s="231" t="s">
        <v>558</v>
      </c>
      <c r="B94" s="243" t="s">
        <v>559</v>
      </c>
      <c r="C94" s="245"/>
      <c r="D94" s="237"/>
      <c r="E94" s="237"/>
      <c r="F94" s="246"/>
      <c r="J94" s="225" t="s">
        <v>481</v>
      </c>
    </row>
    <row r="95" spans="1:13">
      <c r="A95" s="224" t="s">
        <v>438</v>
      </c>
      <c r="B95" s="266" t="s">
        <v>432</v>
      </c>
      <c r="C95" s="255" t="s">
        <v>457</v>
      </c>
      <c r="D95" s="236" t="s">
        <v>457</v>
      </c>
      <c r="E95" s="236" t="s">
        <v>457</v>
      </c>
      <c r="F95" s="256" t="s">
        <v>457</v>
      </c>
    </row>
    <row r="96" spans="1:13">
      <c r="A96" s="224"/>
      <c r="B96" s="243" t="s">
        <v>439</v>
      </c>
      <c r="C96" s="245"/>
      <c r="D96" s="237"/>
      <c r="E96" s="237"/>
      <c r="F96" s="246"/>
    </row>
    <row r="97" spans="1:13">
      <c r="A97" s="224" t="s">
        <v>440</v>
      </c>
      <c r="B97" s="266" t="s">
        <v>432</v>
      </c>
      <c r="C97" s="255" t="s">
        <v>457</v>
      </c>
      <c r="D97" s="236" t="s">
        <v>457</v>
      </c>
      <c r="E97" s="236" t="s">
        <v>457</v>
      </c>
      <c r="F97" s="256" t="s">
        <v>457</v>
      </c>
    </row>
    <row r="98" spans="1:13">
      <c r="A98" s="224"/>
      <c r="B98" s="243" t="s">
        <v>439</v>
      </c>
      <c r="C98" s="245"/>
      <c r="D98" s="237"/>
      <c r="E98" s="237"/>
      <c r="F98" s="246"/>
    </row>
    <row r="99" spans="1:13">
      <c r="A99" s="224" t="s">
        <v>441</v>
      </c>
      <c r="B99" s="266" t="s">
        <v>432</v>
      </c>
      <c r="C99" s="255" t="s">
        <v>457</v>
      </c>
      <c r="D99" s="236" t="s">
        <v>457</v>
      </c>
      <c r="E99" s="236" t="s">
        <v>457</v>
      </c>
      <c r="F99" s="256" t="s">
        <v>457</v>
      </c>
    </row>
    <row r="100" spans="1:13">
      <c r="A100" s="224"/>
      <c r="B100" s="243" t="s">
        <v>439</v>
      </c>
      <c r="C100" s="245"/>
      <c r="D100" s="237"/>
      <c r="E100" s="237"/>
      <c r="F100" s="246"/>
    </row>
    <row r="101" spans="1:13">
      <c r="A101" s="224" t="s">
        <v>442</v>
      </c>
      <c r="B101" s="266" t="s">
        <v>432</v>
      </c>
      <c r="C101" s="255" t="s">
        <v>457</v>
      </c>
      <c r="D101" s="236" t="s">
        <v>457</v>
      </c>
      <c r="E101" s="236" t="s">
        <v>457</v>
      </c>
      <c r="F101" s="256" t="s">
        <v>457</v>
      </c>
    </row>
    <row r="102" spans="1:13">
      <c r="A102" s="228"/>
      <c r="B102" s="273" t="s">
        <v>439</v>
      </c>
      <c r="C102" s="247"/>
      <c r="D102" s="238"/>
      <c r="E102" s="238"/>
      <c r="F102" s="248"/>
    </row>
    <row r="103" spans="1:13" ht="54.6" customHeight="1" thickBot="1">
      <c r="A103" s="230" t="s">
        <v>560</v>
      </c>
      <c r="B103" s="242"/>
      <c r="C103" s="249"/>
      <c r="D103" s="250"/>
      <c r="E103" s="250"/>
      <c r="F103" s="251"/>
      <c r="L103" s="365" t="s">
        <v>602</v>
      </c>
      <c r="M103" s="365" t="s">
        <v>607</v>
      </c>
    </row>
    <row r="104" spans="1:13">
      <c r="A104" s="342" t="s">
        <v>595</v>
      </c>
      <c r="B104" s="341" t="s">
        <v>581</v>
      </c>
      <c r="C104" s="331">
        <f>C93*C94*12/1000</f>
        <v>0</v>
      </c>
      <c r="D104" s="331">
        <f t="shared" ref="D104:F104" si="0">D93*D94*12/1000</f>
        <v>0</v>
      </c>
      <c r="E104" s="331">
        <f t="shared" si="0"/>
        <v>0</v>
      </c>
      <c r="F104" s="331">
        <f t="shared" si="0"/>
        <v>0</v>
      </c>
      <c r="G104" t="s">
        <v>566</v>
      </c>
      <c r="J104" s="374" t="s">
        <v>60</v>
      </c>
      <c r="K104" s="375" t="s">
        <v>56</v>
      </c>
      <c r="L104" s="341">
        <v>36.700000000000003</v>
      </c>
      <c r="M104" s="372">
        <v>2.4894833333333337</v>
      </c>
    </row>
    <row r="105" spans="1:13">
      <c r="A105" s="339" t="s">
        <v>585</v>
      </c>
      <c r="B105" s="341" t="s">
        <v>581</v>
      </c>
      <c r="C105" s="341">
        <f>(C96+C98+C100+C102)*C94*12/1000</f>
        <v>0</v>
      </c>
      <c r="D105" s="341">
        <f t="shared" ref="D105:F105" si="1">(D96+D98+D100+D102)*D94*12/1000</f>
        <v>0</v>
      </c>
      <c r="E105" s="341">
        <f t="shared" si="1"/>
        <v>0</v>
      </c>
      <c r="F105" s="341">
        <f t="shared" si="1"/>
        <v>0</v>
      </c>
      <c r="G105" t="s">
        <v>566</v>
      </c>
      <c r="J105" s="374" t="s">
        <v>61</v>
      </c>
      <c r="K105" s="375" t="s">
        <v>56</v>
      </c>
      <c r="L105" s="341">
        <v>37.700000000000003</v>
      </c>
      <c r="M105" s="372">
        <v>2.5849633333333339</v>
      </c>
    </row>
    <row r="106" spans="1:13">
      <c r="A106" s="342" t="s">
        <v>596</v>
      </c>
      <c r="B106" s="368" t="s">
        <v>581</v>
      </c>
      <c r="C106" s="341">
        <f>SUM(C104:C105)</f>
        <v>0</v>
      </c>
      <c r="D106" s="341">
        <f t="shared" ref="D106:F106" si="2">SUM(D104:D105)</f>
        <v>0</v>
      </c>
      <c r="E106" s="341">
        <f t="shared" si="2"/>
        <v>0</v>
      </c>
      <c r="F106" s="341">
        <f t="shared" si="2"/>
        <v>0</v>
      </c>
      <c r="G106" t="s">
        <v>566</v>
      </c>
      <c r="J106" s="374" t="s">
        <v>62</v>
      </c>
      <c r="K106" s="375" t="s">
        <v>56</v>
      </c>
      <c r="L106" s="341">
        <v>39.1</v>
      </c>
      <c r="M106" s="372">
        <v>2.7096300000000002</v>
      </c>
    </row>
    <row r="107" spans="1:13">
      <c r="A107" s="342" t="s">
        <v>597</v>
      </c>
      <c r="B107" s="368" t="str">
        <f>B91</f>
        <v>▼プルダウンメニューより選択</v>
      </c>
      <c r="C107" s="341">
        <f>C91*C94*12</f>
        <v>0</v>
      </c>
      <c r="D107" s="341">
        <f t="shared" ref="D107:F107" si="3">D91*D94*12</f>
        <v>0</v>
      </c>
      <c r="E107" s="341">
        <f t="shared" si="3"/>
        <v>0</v>
      </c>
      <c r="F107" s="341">
        <f t="shared" si="3"/>
        <v>0</v>
      </c>
      <c r="G107" t="s">
        <v>601</v>
      </c>
      <c r="J107" s="374" t="s">
        <v>63</v>
      </c>
      <c r="K107" s="375" t="s">
        <v>56</v>
      </c>
      <c r="L107" s="341">
        <v>41.9</v>
      </c>
      <c r="M107" s="372">
        <v>2.9958499999999995</v>
      </c>
    </row>
    <row r="108" spans="1:13">
      <c r="A108" s="368" t="s">
        <v>603</v>
      </c>
      <c r="B108" s="341" t="s">
        <v>608</v>
      </c>
      <c r="C108" s="339"/>
      <c r="D108" s="339"/>
      <c r="E108" s="339"/>
      <c r="F108" s="339"/>
      <c r="G108" s="274" t="s">
        <v>610</v>
      </c>
      <c r="J108" s="376" t="s">
        <v>605</v>
      </c>
      <c r="K108" s="375" t="s">
        <v>65</v>
      </c>
      <c r="L108" s="341">
        <v>50.8</v>
      </c>
      <c r="M108" s="372">
        <v>2.9988933333333332</v>
      </c>
    </row>
    <row r="109" spans="1:13">
      <c r="A109" s="368" t="s">
        <v>604</v>
      </c>
      <c r="B109" s="341" t="s">
        <v>608</v>
      </c>
      <c r="C109" s="339"/>
      <c r="D109" s="339"/>
      <c r="E109" s="339"/>
      <c r="F109" s="339"/>
      <c r="G109" s="305" t="s">
        <v>610</v>
      </c>
      <c r="J109" s="376" t="s">
        <v>606</v>
      </c>
      <c r="K109" s="375" t="s">
        <v>65</v>
      </c>
      <c r="L109" s="341">
        <v>54.6</v>
      </c>
      <c r="M109" s="372">
        <v>2.7027000000000001</v>
      </c>
    </row>
    <row r="110" spans="1:13" ht="36">
      <c r="A110" s="369" t="s">
        <v>591</v>
      </c>
      <c r="B110" s="341" t="s">
        <v>388</v>
      </c>
      <c r="C110" s="341">
        <f>C106*9.97*0.0258+C107*C108*0.0258</f>
        <v>0</v>
      </c>
      <c r="D110" s="341">
        <f t="shared" ref="D110:F110" si="4">D106*9.97*0.0258+D107*D108*0.0258</f>
        <v>0</v>
      </c>
      <c r="E110" s="341">
        <f t="shared" si="4"/>
        <v>0</v>
      </c>
      <c r="F110" s="341">
        <f t="shared" si="4"/>
        <v>0</v>
      </c>
      <c r="G110" t="s">
        <v>566</v>
      </c>
      <c r="J110" s="376" t="s">
        <v>84</v>
      </c>
      <c r="K110" s="375" t="s">
        <v>70</v>
      </c>
      <c r="L110" s="373">
        <v>45</v>
      </c>
      <c r="M110" s="372">
        <v>2.234</v>
      </c>
    </row>
    <row r="111" spans="1:13" ht="19.2">
      <c r="A111" s="339" t="s">
        <v>611</v>
      </c>
      <c r="B111" s="341" t="s">
        <v>9</v>
      </c>
      <c r="C111" s="341">
        <f>C106*I80+ C107*C109</f>
        <v>0</v>
      </c>
      <c r="D111" s="341">
        <f>D106*I80+ D107*D109</f>
        <v>0</v>
      </c>
      <c r="E111" s="341">
        <f>E106*I80+ E107*E109</f>
        <v>0</v>
      </c>
      <c r="F111" s="341">
        <f>F106*I80+ F107*F109</f>
        <v>0</v>
      </c>
      <c r="G111" t="s">
        <v>566</v>
      </c>
    </row>
    <row r="112" spans="1:13" ht="19.2">
      <c r="A112" s="377" t="s">
        <v>582</v>
      </c>
      <c r="B112" s="378" t="s">
        <v>612</v>
      </c>
      <c r="C112" s="377" t="e">
        <f>C111/'記入用紙１ 全体'!$C$18</f>
        <v>#DIV/0!</v>
      </c>
      <c r="D112" s="377" t="e">
        <f>D111/'記入用紙１ 全体'!$C$18</f>
        <v>#DIV/0!</v>
      </c>
      <c r="E112" s="377" t="e">
        <f>E111/'記入用紙１ 全体'!$C$18</f>
        <v>#DIV/0!</v>
      </c>
      <c r="F112" s="377" t="e">
        <f>F111/'記入用紙１ 全体'!$C$18</f>
        <v>#DIV/0!</v>
      </c>
      <c r="G112" t="s">
        <v>566</v>
      </c>
    </row>
    <row r="114" spans="1:13">
      <c r="A114" s="133" t="s">
        <v>555</v>
      </c>
      <c r="C114" s="274" t="s">
        <v>556</v>
      </c>
    </row>
    <row r="115" spans="1:13" ht="18.600000000000001" thickBot="1">
      <c r="C115" s="229" t="s">
        <v>249</v>
      </c>
      <c r="D115" s="229" t="s">
        <v>250</v>
      </c>
      <c r="E115" s="229" t="s">
        <v>400</v>
      </c>
      <c r="F115" s="229" t="s">
        <v>437</v>
      </c>
    </row>
    <row r="116" spans="1:13">
      <c r="A116" s="224" t="s">
        <v>431</v>
      </c>
      <c r="B116" s="266" t="s">
        <v>432</v>
      </c>
      <c r="C116" s="252" t="s">
        <v>457</v>
      </c>
      <c r="D116" s="253" t="s">
        <v>457</v>
      </c>
      <c r="E116" s="253" t="s">
        <v>457</v>
      </c>
      <c r="F116" s="254" t="s">
        <v>457</v>
      </c>
    </row>
    <row r="117" spans="1:13">
      <c r="A117" s="224" t="s">
        <v>427</v>
      </c>
      <c r="B117" s="243" t="s">
        <v>428</v>
      </c>
      <c r="C117" s="255">
        <v>1</v>
      </c>
      <c r="D117" s="236"/>
      <c r="E117" s="236"/>
      <c r="F117" s="256"/>
    </row>
    <row r="118" spans="1:13">
      <c r="A118" s="228" t="s">
        <v>425</v>
      </c>
      <c r="B118" s="243" t="s">
        <v>429</v>
      </c>
      <c r="C118" s="245">
        <v>30</v>
      </c>
      <c r="D118" s="237"/>
      <c r="E118" s="237"/>
      <c r="F118" s="246"/>
    </row>
    <row r="119" spans="1:13" ht="36">
      <c r="A119" s="230" t="s">
        <v>674</v>
      </c>
      <c r="B119" s="405" t="s">
        <v>430</v>
      </c>
      <c r="C119" s="245">
        <v>30</v>
      </c>
      <c r="D119" s="237"/>
      <c r="E119" s="237"/>
      <c r="F119" s="246"/>
    </row>
    <row r="120" spans="1:13" ht="36">
      <c r="A120" s="407" t="s">
        <v>675</v>
      </c>
      <c r="B120" s="404" t="s">
        <v>559</v>
      </c>
      <c r="C120" s="300">
        <v>200</v>
      </c>
      <c r="D120" s="301"/>
      <c r="E120" s="301"/>
      <c r="F120" s="302"/>
    </row>
    <row r="121" spans="1:13" ht="20.399999999999999" thickBot="1">
      <c r="A121" s="406" t="s">
        <v>573</v>
      </c>
      <c r="B121" s="400" t="s">
        <v>581</v>
      </c>
      <c r="C121" s="409">
        <f>C117*C119*C120*12/1000</f>
        <v>72</v>
      </c>
      <c r="D121" s="410">
        <f>D117*D119*D120*12/1000</f>
        <v>0</v>
      </c>
      <c r="E121" s="410">
        <f>E117*E119*E120*12/1000</f>
        <v>0</v>
      </c>
      <c r="F121" s="411">
        <f>F119*F120*12/1000</f>
        <v>0</v>
      </c>
      <c r="G121" s="305" t="s">
        <v>566</v>
      </c>
      <c r="J121" t="s">
        <v>527</v>
      </c>
      <c r="K121" t="s">
        <v>458</v>
      </c>
      <c r="L121" t="s">
        <v>460</v>
      </c>
      <c r="M121" t="s">
        <v>544</v>
      </c>
    </row>
    <row r="122" spans="1:13">
      <c r="A122" s="149" t="s">
        <v>544</v>
      </c>
      <c r="B122" s="276" t="s">
        <v>432</v>
      </c>
      <c r="C122" s="252" t="s">
        <v>457</v>
      </c>
      <c r="D122" s="253" t="s">
        <v>457</v>
      </c>
      <c r="E122" s="253" t="s">
        <v>457</v>
      </c>
      <c r="F122" s="254" t="s">
        <v>457</v>
      </c>
      <c r="J122" s="225" t="s">
        <v>457</v>
      </c>
      <c r="K122" s="225" t="s">
        <v>457</v>
      </c>
      <c r="L122" s="225" t="s">
        <v>457</v>
      </c>
      <c r="M122" s="225" t="s">
        <v>457</v>
      </c>
    </row>
    <row r="123" spans="1:13">
      <c r="A123" s="277" t="s">
        <v>523</v>
      </c>
      <c r="B123" s="244" t="s">
        <v>524</v>
      </c>
      <c r="C123" s="257"/>
      <c r="D123" s="239"/>
      <c r="E123" s="239"/>
      <c r="F123" s="258"/>
      <c r="J123" s="225" t="s">
        <v>530</v>
      </c>
      <c r="K123" s="225" t="s">
        <v>551</v>
      </c>
      <c r="L123" s="225" t="s">
        <v>253</v>
      </c>
      <c r="M123" s="225" t="s">
        <v>629</v>
      </c>
    </row>
    <row r="124" spans="1:13">
      <c r="A124" s="149" t="s">
        <v>525</v>
      </c>
      <c r="B124" s="267" t="s">
        <v>432</v>
      </c>
      <c r="C124" s="259" t="s">
        <v>457</v>
      </c>
      <c r="D124" s="240" t="s">
        <v>457</v>
      </c>
      <c r="E124" s="240" t="s">
        <v>457</v>
      </c>
      <c r="F124" s="260" t="s">
        <v>457</v>
      </c>
      <c r="J124" s="225" t="s">
        <v>624</v>
      </c>
      <c r="K124" s="225" t="s">
        <v>454</v>
      </c>
      <c r="L124" s="225" t="s">
        <v>459</v>
      </c>
      <c r="M124" s="225" t="s">
        <v>630</v>
      </c>
    </row>
    <row r="125" spans="1:13">
      <c r="A125" s="268" t="s">
        <v>535</v>
      </c>
      <c r="B125" s="267" t="s">
        <v>432</v>
      </c>
      <c r="C125" s="261" t="s">
        <v>457</v>
      </c>
      <c r="D125" s="262" t="s">
        <v>457</v>
      </c>
      <c r="E125" s="262" t="s">
        <v>457</v>
      </c>
      <c r="F125" s="263" t="s">
        <v>457</v>
      </c>
      <c r="J125" s="225" t="s">
        <v>627</v>
      </c>
      <c r="K125" s="225" t="s">
        <v>552</v>
      </c>
      <c r="L125" s="225" t="s">
        <v>461</v>
      </c>
      <c r="M125" s="225" t="s">
        <v>631</v>
      </c>
    </row>
    <row r="126" spans="1:13">
      <c r="A126" s="269" t="s">
        <v>537</v>
      </c>
      <c r="B126" s="243" t="s">
        <v>439</v>
      </c>
      <c r="C126" s="261"/>
      <c r="D126" s="262"/>
      <c r="E126" s="262"/>
      <c r="F126" s="263"/>
      <c r="J126" s="225" t="s">
        <v>625</v>
      </c>
      <c r="K126" s="225" t="s">
        <v>455</v>
      </c>
      <c r="L126" s="232" t="s">
        <v>522</v>
      </c>
      <c r="M126" s="225" t="s">
        <v>634</v>
      </c>
    </row>
    <row r="127" spans="1:13">
      <c r="A127" s="268" t="s">
        <v>526</v>
      </c>
      <c r="B127" s="267" t="s">
        <v>432</v>
      </c>
      <c r="C127" s="261" t="s">
        <v>457</v>
      </c>
      <c r="D127" s="262" t="s">
        <v>457</v>
      </c>
      <c r="E127" s="262" t="s">
        <v>457</v>
      </c>
      <c r="F127" s="263" t="s">
        <v>457</v>
      </c>
      <c r="J127" s="225" t="s">
        <v>626</v>
      </c>
      <c r="K127" s="225" t="s">
        <v>621</v>
      </c>
      <c r="L127" s="408" t="s">
        <v>521</v>
      </c>
      <c r="M127" s="225" t="s">
        <v>632</v>
      </c>
    </row>
    <row r="128" spans="1:13">
      <c r="A128" s="268" t="s">
        <v>531</v>
      </c>
      <c r="B128" s="270" t="s">
        <v>534</v>
      </c>
      <c r="C128" s="261"/>
      <c r="D128" s="262"/>
      <c r="E128" s="262"/>
      <c r="F128" s="263"/>
      <c r="J128" s="232" t="s">
        <v>481</v>
      </c>
      <c r="K128" s="225" t="s">
        <v>622</v>
      </c>
      <c r="L128" s="225" t="s">
        <v>628</v>
      </c>
      <c r="M128" s="225" t="s">
        <v>633</v>
      </c>
    </row>
    <row r="129" spans="1:13">
      <c r="A129" s="224" t="s">
        <v>438</v>
      </c>
      <c r="B129" s="266" t="s">
        <v>432</v>
      </c>
      <c r="C129" s="261" t="s">
        <v>457</v>
      </c>
      <c r="D129" s="262" t="s">
        <v>457</v>
      </c>
      <c r="E129" s="262" t="s">
        <v>457</v>
      </c>
      <c r="F129" s="263" t="s">
        <v>457</v>
      </c>
      <c r="K129" s="225" t="s">
        <v>481</v>
      </c>
      <c r="L129" s="225" t="s">
        <v>623</v>
      </c>
      <c r="M129" s="225" t="s">
        <v>481</v>
      </c>
    </row>
    <row r="130" spans="1:13">
      <c r="A130" s="224"/>
      <c r="B130" s="243" t="s">
        <v>439</v>
      </c>
      <c r="C130" s="245"/>
      <c r="D130" s="237"/>
      <c r="E130" s="237"/>
      <c r="F130" s="246"/>
      <c r="L130" s="225" t="s">
        <v>481</v>
      </c>
    </row>
    <row r="131" spans="1:13">
      <c r="A131" s="224" t="s">
        <v>440</v>
      </c>
      <c r="B131" s="266" t="s">
        <v>432</v>
      </c>
      <c r="C131" s="261" t="s">
        <v>457</v>
      </c>
      <c r="D131" s="262" t="s">
        <v>457</v>
      </c>
      <c r="E131" s="262" t="s">
        <v>457</v>
      </c>
      <c r="F131" s="263" t="s">
        <v>457</v>
      </c>
    </row>
    <row r="132" spans="1:13">
      <c r="A132" s="224"/>
      <c r="B132" s="243" t="s">
        <v>439</v>
      </c>
      <c r="C132" s="245"/>
      <c r="D132" s="237"/>
      <c r="E132" s="237"/>
      <c r="F132" s="246"/>
    </row>
    <row r="133" spans="1:13">
      <c r="A133" s="224" t="s">
        <v>441</v>
      </c>
      <c r="B133" s="266" t="s">
        <v>432</v>
      </c>
      <c r="C133" s="261" t="s">
        <v>457</v>
      </c>
      <c r="D133" s="262" t="s">
        <v>457</v>
      </c>
      <c r="E133" s="262" t="s">
        <v>457</v>
      </c>
      <c r="F133" s="263" t="s">
        <v>457</v>
      </c>
    </row>
    <row r="134" spans="1:13">
      <c r="A134" s="224"/>
      <c r="B134" s="243" t="s">
        <v>439</v>
      </c>
      <c r="C134" s="245"/>
      <c r="D134" s="237"/>
      <c r="E134" s="237"/>
      <c r="F134" s="246"/>
    </row>
    <row r="135" spans="1:13">
      <c r="A135" s="224" t="s">
        <v>442</v>
      </c>
      <c r="B135" s="266" t="s">
        <v>432</v>
      </c>
      <c r="C135" s="261" t="s">
        <v>457</v>
      </c>
      <c r="D135" s="262" t="s">
        <v>457</v>
      </c>
      <c r="E135" s="262" t="s">
        <v>457</v>
      </c>
      <c r="F135" s="263" t="s">
        <v>457</v>
      </c>
    </row>
    <row r="136" spans="1:13" ht="18.600000000000001" thickBot="1">
      <c r="A136" s="228"/>
      <c r="B136" s="273" t="s">
        <v>439</v>
      </c>
      <c r="C136" s="412"/>
      <c r="D136" s="413"/>
      <c r="E136" s="413"/>
      <c r="F136" s="414"/>
    </row>
    <row r="137" spans="1:13">
      <c r="A137" s="339" t="s">
        <v>584</v>
      </c>
      <c r="B137" s="341" t="s">
        <v>559</v>
      </c>
      <c r="C137" s="381">
        <f>C120</f>
        <v>200</v>
      </c>
      <c r="D137" s="381">
        <f>D120</f>
        <v>0</v>
      </c>
      <c r="E137" s="381">
        <f>E120</f>
        <v>0</v>
      </c>
      <c r="F137" s="381">
        <f>F120</f>
        <v>0</v>
      </c>
      <c r="G137" s="274" t="s">
        <v>586</v>
      </c>
    </row>
    <row r="138" spans="1:13" ht="19.8">
      <c r="A138" s="342" t="s">
        <v>585</v>
      </c>
      <c r="B138" s="343" t="s">
        <v>581</v>
      </c>
      <c r="C138" s="382">
        <f>C136*C137*12/1000</f>
        <v>0</v>
      </c>
      <c r="D138" s="379">
        <f>D136*D137*12/1000</f>
        <v>0</v>
      </c>
      <c r="E138" s="379">
        <f>E136*E137*12/1000</f>
        <v>0</v>
      </c>
      <c r="F138" s="379">
        <f>F136*F137*12/1000</f>
        <v>0</v>
      </c>
      <c r="G138" s="321" t="s">
        <v>566</v>
      </c>
    </row>
    <row r="139" spans="1:13" ht="19.8">
      <c r="A139" s="339" t="s">
        <v>589</v>
      </c>
      <c r="B139" s="341" t="s">
        <v>581</v>
      </c>
      <c r="C139" s="380">
        <f>C121+C138</f>
        <v>72</v>
      </c>
      <c r="D139" s="380">
        <f>D121+D138</f>
        <v>0</v>
      </c>
      <c r="E139" s="380">
        <f>E121+E138</f>
        <v>0</v>
      </c>
      <c r="F139" s="380">
        <f>F121+F138</f>
        <v>0</v>
      </c>
      <c r="G139" s="321" t="s">
        <v>566</v>
      </c>
    </row>
    <row r="140" spans="1:13" ht="36">
      <c r="A140" s="369" t="s">
        <v>591</v>
      </c>
      <c r="B140" s="341" t="s">
        <v>388</v>
      </c>
      <c r="C140" s="380">
        <f>C139*9.97*0.0258</f>
        <v>18.520272000000002</v>
      </c>
      <c r="D140" s="380">
        <f>D139*9.97*0.0258</f>
        <v>0</v>
      </c>
      <c r="E140" s="380">
        <f>E139*9.97*0.0258</f>
        <v>0</v>
      </c>
      <c r="F140" s="380">
        <f>F139*9.97*0.0258</f>
        <v>0</v>
      </c>
      <c r="G140" s="321" t="s">
        <v>566</v>
      </c>
    </row>
    <row r="141" spans="1:13" ht="19.8">
      <c r="A141" s="339" t="s">
        <v>590</v>
      </c>
      <c r="B141" s="341" t="s">
        <v>9</v>
      </c>
      <c r="C141" s="380">
        <f>C139*I141</f>
        <v>33.768000000000001</v>
      </c>
      <c r="D141" s="380">
        <f>D139*I141</f>
        <v>0</v>
      </c>
      <c r="E141" s="380">
        <f>E139*I141</f>
        <v>0</v>
      </c>
      <c r="F141" s="380">
        <f>F140*I141</f>
        <v>0</v>
      </c>
      <c r="G141" s="321" t="s">
        <v>566</v>
      </c>
      <c r="I141" s="367">
        <f>VALUE(RIGHT('記入用紙１ 全体'!C11,5))</f>
        <v>0.46899999999999997</v>
      </c>
    </row>
    <row r="142" spans="1:13" ht="20.399999999999999" thickBot="1">
      <c r="A142" s="361" t="s">
        <v>582</v>
      </c>
      <c r="B142" s="383" t="s">
        <v>592</v>
      </c>
      <c r="C142" s="384" t="e">
        <f>C141/'記入用紙１ 全体'!C18</f>
        <v>#DIV/0!</v>
      </c>
      <c r="D142" s="359" t="e">
        <f>D141/'記入用紙１ 全体'!C18</f>
        <v>#DIV/0!</v>
      </c>
      <c r="E142" s="359" t="e">
        <f>E141/'記入用紙１ 全体'!C18</f>
        <v>#DIV/0!</v>
      </c>
      <c r="F142" s="359" t="e">
        <f>F141/'記入用紙１ 全体'!C18</f>
        <v>#DIV/0!</v>
      </c>
      <c r="G142" s="321" t="s">
        <v>566</v>
      </c>
    </row>
    <row r="143" spans="1:13" ht="53.1" customHeight="1" thickBot="1">
      <c r="A143" s="230" t="s">
        <v>477</v>
      </c>
      <c r="B143" s="242"/>
      <c r="C143" s="249"/>
      <c r="D143" s="250"/>
      <c r="E143" s="250"/>
      <c r="F143" s="251"/>
    </row>
  </sheetData>
  <mergeCells count="5">
    <mergeCell ref="A19:E19"/>
    <mergeCell ref="A53:C53"/>
    <mergeCell ref="A13:A14"/>
    <mergeCell ref="A24:A25"/>
    <mergeCell ref="A30:A31"/>
  </mergeCells>
  <phoneticPr fontId="1"/>
  <dataValidations count="19">
    <dataValidation type="list" allowBlank="1" showInputMessage="1" showErrorMessage="1" sqref="C13:C14" xr:uid="{00000000-0002-0000-0100-000000000000}">
      <formula1>$P$2:$P$11</formula1>
    </dataValidation>
    <dataValidation type="list" allowBlank="1" showInputMessage="1" showErrorMessage="1" sqref="D55:F55" xr:uid="{00000000-0002-0000-0100-000001000000}">
      <formula1>$J$54:$J$61</formula1>
    </dataValidation>
    <dataValidation type="list" allowBlank="1" showInputMessage="1" showErrorMessage="1" sqref="C23:F23" xr:uid="{00000000-0002-0000-0100-000003000000}">
      <formula1>$K$20:$K$25</formula1>
    </dataValidation>
    <dataValidation type="list" allowBlank="1" showInputMessage="1" showErrorMessage="1" sqref="C90:F90" xr:uid="{00000000-0002-0000-0100-000004000000}">
      <formula1>$L$85:$L$92</formula1>
    </dataValidation>
    <dataValidation type="list" allowBlank="1" showInputMessage="1" showErrorMessage="1" sqref="C86:F86" xr:uid="{00000000-0002-0000-0100-000005000000}">
      <formula1>$J$85:$J$94</formula1>
    </dataValidation>
    <dataValidation type="list" allowBlank="1" showInputMessage="1" showErrorMessage="1" sqref="C95:F95 C97:F97 C99:F99 C101:F101" xr:uid="{00000000-0002-0000-0100-000006000000}">
      <formula1>$K$85:$K$92</formula1>
    </dataValidation>
    <dataValidation type="list" allowBlank="1" showInputMessage="1" showErrorMessage="1" sqref="C29:F29" xr:uid="{00000000-0002-0000-0100-000008000000}">
      <formula1>$L$20:$L$24</formula1>
    </dataValidation>
    <dataValidation type="list" allowBlank="1" showInputMessage="1" showErrorMessage="1" sqref="C73:F73 D67:F67 C69:F69 C71:F71" xr:uid="{B79BE01E-6FF8-4CE8-ACB5-B8FFFD4CD259}">
      <formula1>$K$54:$K$65</formula1>
    </dataValidation>
    <dataValidation type="list" allowBlank="1" showInputMessage="1" showErrorMessage="1" sqref="C65:F65" xr:uid="{21C8A052-9335-4189-9E98-7E5468DA6FC7}">
      <formula1>$M$54:$M$57</formula1>
    </dataValidation>
    <dataValidation type="list" allowBlank="1" showInputMessage="1" showErrorMessage="1" sqref="C63:F63 C92:F92 C125:F125" xr:uid="{4922EF5C-EAA9-4A38-A1CE-8AC9F51A1768}">
      <formula1>$L$61:$L$63</formula1>
    </dataValidation>
    <dataValidation type="list" allowBlank="1" showInputMessage="1" showErrorMessage="1" sqref="C62:F62 C124:F124" xr:uid="{6900DBB9-8FA6-4B2E-BABE-B90324325F05}">
      <formula1>$L$54:$L$57</formula1>
    </dataValidation>
    <dataValidation type="list" allowBlank="1" showInputMessage="1" showErrorMessage="1" sqref="C21:F22" xr:uid="{00000000-0002-0000-0100-000007000000}">
      <formula1>$J$20:$J$33</formula1>
    </dataValidation>
    <dataValidation type="list" allowBlank="1" showInputMessage="1" showErrorMessage="1" sqref="B91" xr:uid="{8C60760F-29B2-475A-AD73-0AF2D01BC20E}">
      <formula1>$M$85:$M$88</formula1>
    </dataValidation>
    <dataValidation type="list" allowBlank="1" showInputMessage="1" showErrorMessage="1" sqref="C108:F108" xr:uid="{673E88A6-B061-47A3-8356-E550511DFC09}">
      <formula1>$L$103:$L$110</formula1>
    </dataValidation>
    <dataValidation type="list" allowBlank="1" showInputMessage="1" showErrorMessage="1" sqref="C109:F109" xr:uid="{80202CE5-9EA8-40A7-B5B7-E557691A3788}">
      <formula1>$M$103:$M$110</formula1>
    </dataValidation>
    <dataValidation type="list" allowBlank="1" showInputMessage="1" showErrorMessage="1" sqref="C127:F127" xr:uid="{6C0A128E-28D8-4334-BF4B-E726D502C031}">
      <formula1>$J$122:$J$128</formula1>
    </dataValidation>
    <dataValidation type="list" allowBlank="1" showInputMessage="1" showErrorMessage="1" sqref="C131:F131 C67 C129:F129 C135:F135 C133:F133" xr:uid="{7F375731-1530-4880-AFB7-DB9BB96DD3D3}">
      <formula1>$L$122:$L$130</formula1>
    </dataValidation>
    <dataValidation type="list" allowBlank="1" showInputMessage="1" showErrorMessage="1" sqref="C55 C116:F116" xr:uid="{AA9A0D06-F16D-4F2E-BC78-41B1147A4C3F}">
      <formula1>$K$122:$K$129</formula1>
    </dataValidation>
    <dataValidation type="list" allowBlank="1" showInputMessage="1" showErrorMessage="1" sqref="C122:F122" xr:uid="{A8976A20-13C5-46AA-AC50-705D29E98D85}">
      <formula1>$M$122:$M$129</formula1>
    </dataValidation>
  </dataValidations>
  <pageMargins left="0.70866141732283472" right="0.70866141732283472" top="0.74803149606299213" bottom="0.74803149606299213" header="0.31496062992125984" footer="0.31496062992125984"/>
  <pageSetup paperSize="9" scale="80" orientation="landscape" horizont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1:AA119"/>
  <sheetViews>
    <sheetView topLeftCell="B1" zoomScale="80" zoomScaleNormal="80" workbookViewId="0">
      <selection activeCell="C91" sqref="C91"/>
    </sheetView>
  </sheetViews>
  <sheetFormatPr defaultColWidth="8.09765625" defaultRowHeight="12"/>
  <cols>
    <col min="1" max="1" width="8.09765625" style="3"/>
    <col min="2" max="2" width="7.09765625" style="3" customWidth="1"/>
    <col min="3" max="4" width="12.5" style="3" bestFit="1" customWidth="1"/>
    <col min="5" max="5" width="8.796875" style="3" customWidth="1"/>
    <col min="6" max="6" width="7" style="3" customWidth="1"/>
    <col min="7" max="7" width="7.296875" style="3" bestFit="1" customWidth="1"/>
    <col min="8" max="10" width="7.09765625" style="3" bestFit="1" customWidth="1"/>
    <col min="11" max="11" width="6.59765625" style="3" customWidth="1"/>
    <col min="12" max="17" width="6.796875" style="3" customWidth="1"/>
    <col min="18" max="18" width="8.59765625" style="3" customWidth="1"/>
    <col min="19" max="19" width="21.09765625" style="3" bestFit="1" customWidth="1"/>
    <col min="20" max="21" width="8.09765625" style="3" customWidth="1"/>
    <col min="22" max="22" width="9.296875" style="3" customWidth="1"/>
    <col min="23" max="23" width="8.5" style="3" customWidth="1"/>
    <col min="24" max="24" width="7.5" style="3" bestFit="1" customWidth="1"/>
    <col min="25" max="25" width="11.59765625" style="3" bestFit="1" customWidth="1"/>
    <col min="26" max="26" width="3.09765625" style="3" customWidth="1"/>
    <col min="27" max="16384" width="8.09765625" style="3"/>
  </cols>
  <sheetData>
    <row r="1" spans="2:27">
      <c r="C1" s="129" t="s">
        <v>636</v>
      </c>
    </row>
    <row r="2" spans="2:27" ht="12.6" thickBot="1"/>
    <row r="3" spans="2:27" ht="14.25" hidden="1" customHeight="1">
      <c r="C3" s="676" t="s">
        <v>16</v>
      </c>
      <c r="D3" s="676"/>
      <c r="E3" s="676" t="s">
        <v>17</v>
      </c>
      <c r="F3" s="676"/>
      <c r="G3" s="676"/>
      <c r="H3" s="676"/>
      <c r="I3" s="676"/>
      <c r="K3" s="677" t="s">
        <v>16</v>
      </c>
      <c r="L3" s="677"/>
      <c r="M3" s="677"/>
      <c r="N3" s="677"/>
      <c r="O3" s="677"/>
      <c r="P3" s="677" t="s">
        <v>17</v>
      </c>
      <c r="Q3" s="677"/>
      <c r="R3" s="677"/>
      <c r="S3" s="677"/>
      <c r="T3" s="183"/>
      <c r="U3" s="183"/>
      <c r="V3" s="183"/>
      <c r="W3" s="183"/>
    </row>
    <row r="4" spans="2:27" ht="14.25" customHeight="1" thickBot="1">
      <c r="C4" s="676" t="s">
        <v>18</v>
      </c>
      <c r="D4" s="676"/>
      <c r="E4" s="676">
        <f>'記入用紙１ 全体'!C5</f>
        <v>0</v>
      </c>
      <c r="F4" s="676"/>
      <c r="G4" s="676"/>
      <c r="H4" s="676"/>
      <c r="I4" s="676"/>
    </row>
    <row r="5" spans="2:27" ht="14.25" customHeight="1" thickBot="1">
      <c r="C5" s="676" t="s">
        <v>19</v>
      </c>
      <c r="D5" s="676"/>
      <c r="E5" s="680">
        <f>'記入用紙１ 全体'!C7</f>
        <v>0</v>
      </c>
      <c r="F5" s="681"/>
      <c r="G5" s="681"/>
      <c r="H5" s="681"/>
      <c r="I5" s="682"/>
      <c r="K5" s="130" t="s">
        <v>21</v>
      </c>
    </row>
    <row r="6" spans="2:27" ht="14.25" customHeight="1" thickBot="1">
      <c r="C6" s="676" t="s">
        <v>20</v>
      </c>
      <c r="D6" s="676"/>
      <c r="E6" s="676">
        <f>'記入用紙１ 全体'!C9</f>
        <v>0</v>
      </c>
      <c r="F6" s="676"/>
      <c r="G6" s="676"/>
      <c r="H6" s="676"/>
      <c r="I6" s="676"/>
      <c r="K6" s="130" t="s">
        <v>23</v>
      </c>
    </row>
    <row r="7" spans="2:27" ht="14.25" customHeight="1" thickBot="1">
      <c r="C7" s="676" t="s">
        <v>22</v>
      </c>
      <c r="D7" s="676"/>
      <c r="E7" s="676" t="str">
        <f>'記入用紙１ 全体'!C11</f>
        <v>北陸電力（株）　0.469</v>
      </c>
      <c r="F7" s="676"/>
      <c r="G7" s="676"/>
      <c r="H7" s="676"/>
      <c r="I7" s="676"/>
      <c r="K7" s="130" t="s">
        <v>25</v>
      </c>
    </row>
    <row r="8" spans="2:27" ht="13.8" thickBot="1">
      <c r="C8" s="680" t="s">
        <v>24</v>
      </c>
      <c r="D8" s="681"/>
      <c r="E8" s="676" t="str">
        <f>'記入用紙１ 全体'!C10</f>
        <v>▼押して、リストより選択</v>
      </c>
      <c r="F8" s="676"/>
      <c r="G8" s="676"/>
      <c r="H8" s="676"/>
      <c r="I8" s="676"/>
      <c r="K8" s="130" t="s">
        <v>289</v>
      </c>
      <c r="T8" s="275" t="s">
        <v>541</v>
      </c>
    </row>
    <row r="9" spans="2:27" s="4" customFormat="1" ht="21" customHeight="1" thickBot="1">
      <c r="B9" s="687" t="s">
        <v>197</v>
      </c>
      <c r="C9" s="687"/>
      <c r="D9" s="687"/>
      <c r="E9" s="687"/>
      <c r="F9" s="687"/>
      <c r="G9" s="687"/>
      <c r="H9" s="687"/>
      <c r="I9" s="687"/>
      <c r="J9" s="687"/>
      <c r="K9" s="687"/>
      <c r="L9" s="687"/>
      <c r="M9" s="687"/>
      <c r="N9" s="687"/>
      <c r="O9" s="687"/>
      <c r="P9" s="687"/>
      <c r="Q9" s="687"/>
      <c r="R9" s="687"/>
      <c r="T9" s="275" t="s">
        <v>540</v>
      </c>
    </row>
    <row r="10" spans="2:27" ht="27.6" customHeight="1">
      <c r="B10" s="664" t="s">
        <v>26</v>
      </c>
      <c r="C10" s="666" t="s">
        <v>16</v>
      </c>
      <c r="D10" s="667"/>
      <c r="E10" s="670" t="s">
        <v>27</v>
      </c>
      <c r="F10" s="672" t="s">
        <v>28</v>
      </c>
      <c r="G10" s="672"/>
      <c r="H10" s="672"/>
      <c r="I10" s="672"/>
      <c r="J10" s="672"/>
      <c r="K10" s="672"/>
      <c r="L10" s="672"/>
      <c r="M10" s="672"/>
      <c r="N10" s="673"/>
      <c r="O10" s="688" t="s">
        <v>29</v>
      </c>
      <c r="P10" s="688"/>
      <c r="Q10" s="689"/>
      <c r="R10" s="654" t="s">
        <v>30</v>
      </c>
      <c r="T10" s="660" t="s">
        <v>383</v>
      </c>
      <c r="U10" s="661"/>
      <c r="V10" s="662" t="s">
        <v>392</v>
      </c>
      <c r="W10" s="663"/>
      <c r="X10" s="656" t="s">
        <v>31</v>
      </c>
      <c r="Y10" s="656" t="s">
        <v>32</v>
      </c>
      <c r="AA10" s="624" t="s">
        <v>818</v>
      </c>
    </row>
    <row r="11" spans="2:27" ht="27.75" customHeight="1" thickBot="1">
      <c r="B11" s="665"/>
      <c r="C11" s="668"/>
      <c r="D11" s="669"/>
      <c r="E11" s="671"/>
      <c r="F11" s="5" t="s">
        <v>33</v>
      </c>
      <c r="G11" s="6" t="s">
        <v>34</v>
      </c>
      <c r="H11" s="5" t="s">
        <v>35</v>
      </c>
      <c r="I11" s="6" t="s">
        <v>36</v>
      </c>
      <c r="J11" s="5" t="s">
        <v>37</v>
      </c>
      <c r="K11" s="6" t="s">
        <v>38</v>
      </c>
      <c r="L11" s="5" t="s">
        <v>39</v>
      </c>
      <c r="M11" s="6" t="s">
        <v>40</v>
      </c>
      <c r="N11" s="5" t="s">
        <v>41</v>
      </c>
      <c r="O11" s="6" t="s">
        <v>42</v>
      </c>
      <c r="P11" s="6" t="s">
        <v>43</v>
      </c>
      <c r="Q11" s="7" t="s">
        <v>44</v>
      </c>
      <c r="R11" s="655"/>
      <c r="T11" s="202" t="s">
        <v>384</v>
      </c>
      <c r="U11" s="203" t="s">
        <v>386</v>
      </c>
      <c r="V11" s="204" t="s">
        <v>385</v>
      </c>
      <c r="W11" s="203" t="s">
        <v>386</v>
      </c>
      <c r="X11" s="657"/>
      <c r="Y11" s="657"/>
      <c r="AA11" s="625"/>
    </row>
    <row r="12" spans="2:27" ht="16.5" customHeight="1" thickTop="1" thickBot="1">
      <c r="B12" s="8" t="s">
        <v>45</v>
      </c>
      <c r="C12" s="658" t="s">
        <v>46</v>
      </c>
      <c r="D12" s="659"/>
      <c r="E12" s="9" t="s">
        <v>47</v>
      </c>
      <c r="F12" s="10"/>
      <c r="G12" s="11"/>
      <c r="H12" s="11"/>
      <c r="I12" s="11"/>
      <c r="J12" s="11"/>
      <c r="K12" s="11"/>
      <c r="L12" s="11"/>
      <c r="M12" s="11"/>
      <c r="N12" s="11"/>
      <c r="O12" s="11"/>
      <c r="P12" s="11"/>
      <c r="Q12" s="12"/>
      <c r="R12" s="13">
        <f>SUM(F12:Q12)</f>
        <v>0</v>
      </c>
      <c r="S12" s="14" t="s">
        <v>48</v>
      </c>
      <c r="T12" s="185"/>
      <c r="U12" s="186"/>
      <c r="V12" s="186"/>
      <c r="W12" s="187"/>
      <c r="X12" s="15" t="s">
        <v>49</v>
      </c>
      <c r="Y12" s="16" t="s">
        <v>50</v>
      </c>
      <c r="AA12" s="535"/>
    </row>
    <row r="13" spans="2:27" ht="16.5" customHeight="1" thickBot="1">
      <c r="B13" s="17"/>
      <c r="C13" s="674" t="s">
        <v>51</v>
      </c>
      <c r="D13" s="675"/>
      <c r="E13" s="18" t="s">
        <v>47</v>
      </c>
      <c r="F13" s="548"/>
      <c r="G13" s="549"/>
      <c r="H13" s="549"/>
      <c r="I13" s="549"/>
      <c r="J13" s="549"/>
      <c r="K13" s="549"/>
      <c r="L13" s="549"/>
      <c r="M13" s="549"/>
      <c r="N13" s="549"/>
      <c r="O13" s="549"/>
      <c r="P13" s="549"/>
      <c r="Q13" s="550"/>
      <c r="R13" s="543">
        <f>SUM(F13:Q13)</f>
        <v>0</v>
      </c>
      <c r="S13" s="19" t="s">
        <v>52</v>
      </c>
      <c r="T13" s="188"/>
      <c r="U13" s="189"/>
      <c r="V13" s="189"/>
      <c r="W13" s="190"/>
      <c r="X13" s="20"/>
      <c r="Y13" s="21" t="s">
        <v>53</v>
      </c>
      <c r="AA13" s="536" t="s">
        <v>819</v>
      </c>
    </row>
    <row r="14" spans="2:27" ht="16.5" customHeight="1" thickTop="1">
      <c r="B14" s="22" t="s">
        <v>54</v>
      </c>
      <c r="C14" s="683" t="s">
        <v>55</v>
      </c>
      <c r="D14" s="684"/>
      <c r="E14" s="573" t="s">
        <v>56</v>
      </c>
      <c r="F14" s="23"/>
      <c r="G14" s="24"/>
      <c r="H14" s="25"/>
      <c r="I14" s="24"/>
      <c r="J14" s="25"/>
      <c r="K14" s="24"/>
      <c r="L14" s="25"/>
      <c r="M14" s="24"/>
      <c r="N14" s="25"/>
      <c r="O14" s="24"/>
      <c r="P14" s="25"/>
      <c r="Q14" s="26"/>
      <c r="R14" s="544">
        <f>SUM(F14:Q14)</f>
        <v>0</v>
      </c>
      <c r="S14" s="27"/>
      <c r="T14" s="205">
        <f>R14*X14*0.0258</f>
        <v>0</v>
      </c>
      <c r="U14" s="206">
        <f t="shared" ref="U14:U54" si="0">$T14/$R$84*100</f>
        <v>0</v>
      </c>
      <c r="V14" s="205">
        <f>R14*Y14</f>
        <v>0</v>
      </c>
      <c r="W14" s="206">
        <f t="shared" ref="W14:W38" si="1">$V14/$R$85*100</f>
        <v>0</v>
      </c>
      <c r="X14" s="28">
        <f>'参考　CO2排出量算定係数'!E9</f>
        <v>38.200000000000003</v>
      </c>
      <c r="Y14" s="29">
        <f>'参考　CO2排出量算定係数'!F9</f>
        <v>2.6192466666666667</v>
      </c>
      <c r="AA14" s="538"/>
    </row>
    <row r="15" spans="2:27" ht="16.5" customHeight="1">
      <c r="B15" s="22"/>
      <c r="C15" s="685" t="s">
        <v>57</v>
      </c>
      <c r="D15" s="686"/>
      <c r="E15" s="573" t="s">
        <v>56</v>
      </c>
      <c r="F15" s="581"/>
      <c r="G15" s="286"/>
      <c r="H15" s="287"/>
      <c r="I15" s="286"/>
      <c r="J15" s="287"/>
      <c r="K15" s="286"/>
      <c r="L15" s="287"/>
      <c r="M15" s="286"/>
      <c r="N15" s="287"/>
      <c r="O15" s="286"/>
      <c r="P15" s="287"/>
      <c r="Q15" s="288"/>
      <c r="R15" s="544">
        <f t="shared" ref="R15:R83" si="2">SUM(F15:Q15)</f>
        <v>0</v>
      </c>
      <c r="S15" s="27"/>
      <c r="T15" s="207">
        <f>R15*X15*0.0258</f>
        <v>0</v>
      </c>
      <c r="U15" s="208">
        <f t="shared" si="0"/>
        <v>0</v>
      </c>
      <c r="V15" s="207">
        <f>R15*Y15</f>
        <v>0</v>
      </c>
      <c r="W15" s="208">
        <f t="shared" si="1"/>
        <v>0</v>
      </c>
      <c r="X15" s="28">
        <f>'参考　CO2排出量算定係数'!E10</f>
        <v>35.299999999999997</v>
      </c>
      <c r="Y15" s="29">
        <f>'参考　CO2排出量算定係数'!F10</f>
        <v>2.3815733333333333</v>
      </c>
      <c r="AA15" s="538"/>
    </row>
    <row r="16" spans="2:27" ht="16.5" customHeight="1">
      <c r="B16" s="22"/>
      <c r="C16" s="648" t="s">
        <v>58</v>
      </c>
      <c r="D16" s="649"/>
      <c r="E16" s="574" t="s">
        <v>56</v>
      </c>
      <c r="F16" s="582"/>
      <c r="G16" s="289"/>
      <c r="H16" s="290"/>
      <c r="I16" s="289"/>
      <c r="J16" s="290"/>
      <c r="K16" s="289"/>
      <c r="L16" s="290"/>
      <c r="M16" s="289"/>
      <c r="N16" s="290"/>
      <c r="O16" s="289"/>
      <c r="P16" s="290"/>
      <c r="Q16" s="291"/>
      <c r="R16" s="520">
        <f t="shared" si="2"/>
        <v>0</v>
      </c>
      <c r="S16" s="27" t="s">
        <v>616</v>
      </c>
      <c r="T16" s="207">
        <f t="shared" ref="T16:T83" si="3">R16*X16*0.0258</f>
        <v>0</v>
      </c>
      <c r="U16" s="208">
        <f t="shared" si="0"/>
        <v>0</v>
      </c>
      <c r="V16" s="207">
        <f t="shared" ref="V16:V83" si="4">R16*Y16</f>
        <v>0</v>
      </c>
      <c r="W16" s="208">
        <f t="shared" si="1"/>
        <v>0</v>
      </c>
      <c r="X16" s="28">
        <f>'参考　CO2排出量算定係数'!E11</f>
        <v>34.6</v>
      </c>
      <c r="Y16" s="29">
        <f>'参考　CO2排出量算定係数'!F11</f>
        <v>2.3216600000000001</v>
      </c>
      <c r="AA16" s="538"/>
    </row>
    <row r="17" spans="2:27" ht="16.5" customHeight="1">
      <c r="B17" s="22"/>
      <c r="C17" s="632" t="s">
        <v>59</v>
      </c>
      <c r="D17" s="633"/>
      <c r="E17" s="573" t="s">
        <v>56</v>
      </c>
      <c r="F17" s="581"/>
      <c r="G17" s="286"/>
      <c r="H17" s="287"/>
      <c r="I17" s="286"/>
      <c r="J17" s="287"/>
      <c r="K17" s="286"/>
      <c r="L17" s="287"/>
      <c r="M17" s="286"/>
      <c r="N17" s="287"/>
      <c r="O17" s="286"/>
      <c r="P17" s="287"/>
      <c r="Q17" s="288"/>
      <c r="R17" s="544">
        <f t="shared" si="2"/>
        <v>0</v>
      </c>
      <c r="S17" s="27" t="s">
        <v>616</v>
      </c>
      <c r="T17" s="207">
        <f t="shared" si="3"/>
        <v>0</v>
      </c>
      <c r="U17" s="208">
        <f t="shared" si="0"/>
        <v>0</v>
      </c>
      <c r="V17" s="207">
        <f t="shared" si="4"/>
        <v>0</v>
      </c>
      <c r="W17" s="208">
        <f t="shared" si="1"/>
        <v>0</v>
      </c>
      <c r="X17" s="28">
        <f>'参考　CO2排出量算定係数'!E12</f>
        <v>33.6</v>
      </c>
      <c r="Y17" s="29">
        <f>'参考　CO2排出量算定係数'!F12</f>
        <v>2.2422400000000002</v>
      </c>
      <c r="AA17" s="538"/>
    </row>
    <row r="18" spans="2:27" ht="16.5" customHeight="1">
      <c r="B18" s="22"/>
      <c r="C18" s="648" t="s">
        <v>60</v>
      </c>
      <c r="D18" s="649"/>
      <c r="E18" s="574" t="s">
        <v>56</v>
      </c>
      <c r="F18" s="582"/>
      <c r="G18" s="289"/>
      <c r="H18" s="290"/>
      <c r="I18" s="289"/>
      <c r="J18" s="290"/>
      <c r="K18" s="289"/>
      <c r="L18" s="290"/>
      <c r="M18" s="289"/>
      <c r="N18" s="290"/>
      <c r="O18" s="289"/>
      <c r="P18" s="290"/>
      <c r="Q18" s="291"/>
      <c r="R18" s="520">
        <f t="shared" si="2"/>
        <v>0</v>
      </c>
      <c r="S18" s="27" t="s">
        <v>616</v>
      </c>
      <c r="T18" s="207">
        <f t="shared" si="3"/>
        <v>0</v>
      </c>
      <c r="U18" s="208">
        <f t="shared" si="0"/>
        <v>0</v>
      </c>
      <c r="V18" s="207">
        <f t="shared" si="4"/>
        <v>0</v>
      </c>
      <c r="W18" s="208">
        <f t="shared" si="1"/>
        <v>0</v>
      </c>
      <c r="X18" s="28">
        <f>'参考　CO2排出量算定係数'!E13</f>
        <v>36.700000000000003</v>
      </c>
      <c r="Y18" s="29">
        <f>'参考　CO2排出量算定係数'!F13</f>
        <v>2.4894833333333337</v>
      </c>
      <c r="AA18" s="538"/>
    </row>
    <row r="19" spans="2:27" ht="16.5" customHeight="1">
      <c r="B19" s="22"/>
      <c r="C19" s="648" t="s">
        <v>61</v>
      </c>
      <c r="D19" s="649"/>
      <c r="E19" s="574" t="s">
        <v>56</v>
      </c>
      <c r="F19" s="582"/>
      <c r="G19" s="289"/>
      <c r="H19" s="290"/>
      <c r="I19" s="289"/>
      <c r="J19" s="290"/>
      <c r="K19" s="289"/>
      <c r="L19" s="290"/>
      <c r="M19" s="289"/>
      <c r="N19" s="290"/>
      <c r="O19" s="289"/>
      <c r="P19" s="290"/>
      <c r="Q19" s="291"/>
      <c r="R19" s="520">
        <f t="shared" si="2"/>
        <v>0</v>
      </c>
      <c r="S19" s="27" t="s">
        <v>616</v>
      </c>
      <c r="T19" s="207">
        <f t="shared" si="3"/>
        <v>0</v>
      </c>
      <c r="U19" s="208">
        <f t="shared" si="0"/>
        <v>0</v>
      </c>
      <c r="V19" s="207">
        <f t="shared" si="4"/>
        <v>0</v>
      </c>
      <c r="W19" s="208">
        <f t="shared" si="1"/>
        <v>0</v>
      </c>
      <c r="X19" s="28">
        <f>'参考　CO2排出量算定係数'!E14</f>
        <v>37.700000000000003</v>
      </c>
      <c r="Y19" s="29">
        <f>'参考　CO2排出量算定係数'!F14</f>
        <v>2.5849633333333339</v>
      </c>
      <c r="AA19" s="538"/>
    </row>
    <row r="20" spans="2:27" ht="16.5" customHeight="1">
      <c r="B20" s="22"/>
      <c r="C20" s="648" t="s">
        <v>62</v>
      </c>
      <c r="D20" s="649"/>
      <c r="E20" s="574" t="s">
        <v>56</v>
      </c>
      <c r="F20" s="582"/>
      <c r="G20" s="289"/>
      <c r="H20" s="290"/>
      <c r="I20" s="289"/>
      <c r="J20" s="290"/>
      <c r="K20" s="289"/>
      <c r="L20" s="290"/>
      <c r="M20" s="289"/>
      <c r="N20" s="290"/>
      <c r="O20" s="289"/>
      <c r="P20" s="290"/>
      <c r="Q20" s="291"/>
      <c r="R20" s="520">
        <f t="shared" si="2"/>
        <v>0</v>
      </c>
      <c r="S20" s="27" t="s">
        <v>616</v>
      </c>
      <c r="T20" s="207">
        <f t="shared" si="3"/>
        <v>0</v>
      </c>
      <c r="U20" s="208">
        <f t="shared" si="0"/>
        <v>0</v>
      </c>
      <c r="V20" s="207">
        <f t="shared" si="4"/>
        <v>0</v>
      </c>
      <c r="W20" s="208">
        <f t="shared" si="1"/>
        <v>0</v>
      </c>
      <c r="X20" s="28">
        <f>'参考　CO2排出量算定係数'!E15</f>
        <v>39.1</v>
      </c>
      <c r="Y20" s="29">
        <f>'参考　CO2排出量算定係数'!F15</f>
        <v>2.7096300000000002</v>
      </c>
      <c r="AA20" s="538"/>
    </row>
    <row r="21" spans="2:27" ht="16.5" customHeight="1">
      <c r="B21" s="22"/>
      <c r="C21" s="648" t="s">
        <v>63</v>
      </c>
      <c r="D21" s="649"/>
      <c r="E21" s="574" t="s">
        <v>56</v>
      </c>
      <c r="F21" s="582"/>
      <c r="G21" s="289"/>
      <c r="H21" s="290"/>
      <c r="I21" s="289"/>
      <c r="J21" s="290"/>
      <c r="K21" s="289"/>
      <c r="L21" s="290"/>
      <c r="M21" s="289"/>
      <c r="N21" s="290"/>
      <c r="O21" s="289"/>
      <c r="P21" s="290"/>
      <c r="Q21" s="291"/>
      <c r="R21" s="520">
        <f t="shared" si="2"/>
        <v>0</v>
      </c>
      <c r="S21" s="27" t="s">
        <v>616</v>
      </c>
      <c r="T21" s="207">
        <f t="shared" si="3"/>
        <v>0</v>
      </c>
      <c r="U21" s="208">
        <f t="shared" si="0"/>
        <v>0</v>
      </c>
      <c r="V21" s="207">
        <f t="shared" si="4"/>
        <v>0</v>
      </c>
      <c r="W21" s="208">
        <f t="shared" si="1"/>
        <v>0</v>
      </c>
      <c r="X21" s="28">
        <f>'参考　CO2排出量算定係数'!E16</f>
        <v>41.9</v>
      </c>
      <c r="Y21" s="29">
        <f>'参考　CO2排出量算定係数'!F16</f>
        <v>2.9958499999999995</v>
      </c>
      <c r="AA21" s="538"/>
    </row>
    <row r="22" spans="2:27" ht="16.5" customHeight="1">
      <c r="B22" s="22"/>
      <c r="C22" s="632" t="s">
        <v>64</v>
      </c>
      <c r="D22" s="633"/>
      <c r="E22" s="573" t="s">
        <v>65</v>
      </c>
      <c r="F22" s="581"/>
      <c r="G22" s="286"/>
      <c r="H22" s="287"/>
      <c r="I22" s="286"/>
      <c r="J22" s="287"/>
      <c r="K22" s="286"/>
      <c r="L22" s="287"/>
      <c r="M22" s="286"/>
      <c r="N22" s="287"/>
      <c r="O22" s="286"/>
      <c r="P22" s="287"/>
      <c r="Q22" s="288"/>
      <c r="R22" s="544">
        <f t="shared" si="2"/>
        <v>0</v>
      </c>
      <c r="S22" s="27"/>
      <c r="T22" s="207">
        <f t="shared" si="3"/>
        <v>0</v>
      </c>
      <c r="U22" s="208">
        <f t="shared" si="0"/>
        <v>0</v>
      </c>
      <c r="V22" s="207">
        <f t="shared" si="4"/>
        <v>0</v>
      </c>
      <c r="W22" s="208">
        <f t="shared" si="1"/>
        <v>0</v>
      </c>
      <c r="X22" s="28">
        <f>'参考　CO2排出量算定係数'!E17</f>
        <v>40.9</v>
      </c>
      <c r="Y22" s="29">
        <f>'参考　CO2排出量算定係数'!F17</f>
        <v>3.1193066666666667</v>
      </c>
      <c r="AA22" s="538"/>
    </row>
    <row r="23" spans="2:27" ht="16.5" customHeight="1">
      <c r="B23" s="22"/>
      <c r="C23" s="648" t="s">
        <v>66</v>
      </c>
      <c r="D23" s="649"/>
      <c r="E23" s="575" t="s">
        <v>65</v>
      </c>
      <c r="F23" s="582"/>
      <c r="G23" s="289"/>
      <c r="H23" s="290"/>
      <c r="I23" s="289"/>
      <c r="J23" s="290"/>
      <c r="K23" s="289"/>
      <c r="L23" s="290"/>
      <c r="M23" s="289"/>
      <c r="N23" s="290"/>
      <c r="O23" s="289"/>
      <c r="P23" s="290"/>
      <c r="Q23" s="291"/>
      <c r="R23" s="520">
        <f t="shared" si="2"/>
        <v>0</v>
      </c>
      <c r="S23" s="30"/>
      <c r="T23" s="207">
        <f t="shared" si="3"/>
        <v>0</v>
      </c>
      <c r="U23" s="208">
        <f t="shared" si="0"/>
        <v>0</v>
      </c>
      <c r="V23" s="207">
        <f t="shared" si="4"/>
        <v>0</v>
      </c>
      <c r="W23" s="208">
        <f t="shared" si="1"/>
        <v>0</v>
      </c>
      <c r="X23" s="28">
        <f>'参考　CO2排出量算定係数'!E18</f>
        <v>29.9</v>
      </c>
      <c r="Y23" s="29">
        <f>'参考　CO2排出量算定係数'!F18</f>
        <v>2.7846866666666661</v>
      </c>
      <c r="AA23" s="538"/>
    </row>
    <row r="24" spans="2:27" ht="31.5" customHeight="1">
      <c r="B24" s="22"/>
      <c r="C24" s="650" t="s">
        <v>67</v>
      </c>
      <c r="D24" s="31" t="s">
        <v>68</v>
      </c>
      <c r="E24" s="575" t="s">
        <v>65</v>
      </c>
      <c r="F24" s="582"/>
      <c r="G24" s="289"/>
      <c r="H24" s="290"/>
      <c r="I24" s="289"/>
      <c r="J24" s="290"/>
      <c r="K24" s="289"/>
      <c r="L24" s="290"/>
      <c r="M24" s="289"/>
      <c r="N24" s="290"/>
      <c r="O24" s="289"/>
      <c r="P24" s="290"/>
      <c r="Q24" s="291"/>
      <c r="R24" s="520">
        <f t="shared" si="2"/>
        <v>0</v>
      </c>
      <c r="S24" s="30"/>
      <c r="T24" s="207">
        <f t="shared" si="3"/>
        <v>0</v>
      </c>
      <c r="U24" s="208">
        <f t="shared" si="0"/>
        <v>0</v>
      </c>
      <c r="V24" s="207">
        <f t="shared" si="4"/>
        <v>0</v>
      </c>
      <c r="W24" s="208">
        <f t="shared" si="1"/>
        <v>0</v>
      </c>
      <c r="X24" s="28">
        <f>'参考　CO2排出量算定係数'!E19</f>
        <v>50.8</v>
      </c>
      <c r="Y24" s="29">
        <f>'参考　CO2排出量算定係数'!F19</f>
        <v>2.9988933333333332</v>
      </c>
      <c r="AA24" s="538"/>
    </row>
    <row r="25" spans="2:27" ht="31.5" customHeight="1">
      <c r="B25" s="32"/>
      <c r="C25" s="651"/>
      <c r="D25" s="33" t="s">
        <v>69</v>
      </c>
      <c r="E25" s="576" t="s">
        <v>614</v>
      </c>
      <c r="F25" s="581"/>
      <c r="G25" s="286"/>
      <c r="H25" s="287"/>
      <c r="I25" s="286"/>
      <c r="J25" s="287"/>
      <c r="K25" s="286"/>
      <c r="L25" s="287"/>
      <c r="M25" s="286"/>
      <c r="N25" s="287"/>
      <c r="O25" s="286"/>
      <c r="P25" s="287"/>
      <c r="Q25" s="288"/>
      <c r="R25" s="544">
        <f t="shared" si="2"/>
        <v>0</v>
      </c>
      <c r="S25" s="27" t="s">
        <v>618</v>
      </c>
      <c r="T25" s="207">
        <f t="shared" si="3"/>
        <v>0</v>
      </c>
      <c r="U25" s="208">
        <f t="shared" si="0"/>
        <v>0</v>
      </c>
      <c r="V25" s="207">
        <f t="shared" si="4"/>
        <v>0</v>
      </c>
      <c r="W25" s="208">
        <f t="shared" si="1"/>
        <v>0</v>
      </c>
      <c r="X25" s="28">
        <f>'参考　CO2排出量算定係数'!E20</f>
        <v>44.9</v>
      </c>
      <c r="Y25" s="29">
        <f>'参考　CO2排出量算定係数'!F20</f>
        <v>2.3377933333333334</v>
      </c>
      <c r="AA25" s="538"/>
    </row>
    <row r="26" spans="2:27" ht="31.5" customHeight="1">
      <c r="B26" s="22"/>
      <c r="C26" s="652" t="s">
        <v>71</v>
      </c>
      <c r="D26" s="31" t="s">
        <v>72</v>
      </c>
      <c r="E26" s="575" t="s">
        <v>65</v>
      </c>
      <c r="F26" s="582"/>
      <c r="G26" s="289"/>
      <c r="H26" s="290"/>
      <c r="I26" s="289"/>
      <c r="J26" s="290"/>
      <c r="K26" s="289"/>
      <c r="L26" s="290"/>
      <c r="M26" s="289"/>
      <c r="N26" s="290"/>
      <c r="O26" s="289"/>
      <c r="P26" s="290"/>
      <c r="Q26" s="291"/>
      <c r="R26" s="520">
        <f t="shared" si="2"/>
        <v>0</v>
      </c>
      <c r="S26" s="30"/>
      <c r="T26" s="207">
        <f t="shared" si="3"/>
        <v>0</v>
      </c>
      <c r="U26" s="208">
        <f t="shared" si="0"/>
        <v>0</v>
      </c>
      <c r="V26" s="207">
        <f t="shared" si="4"/>
        <v>0</v>
      </c>
      <c r="W26" s="208">
        <f t="shared" si="1"/>
        <v>0</v>
      </c>
      <c r="X26" s="28">
        <f>'参考　CO2排出量算定係数'!E21</f>
        <v>54.6</v>
      </c>
      <c r="Y26" s="29">
        <f>'参考　CO2排出量算定係数'!F21</f>
        <v>2.7027000000000001</v>
      </c>
      <c r="AA26" s="538"/>
    </row>
    <row r="27" spans="2:27" ht="31.5" customHeight="1">
      <c r="B27" s="22"/>
      <c r="C27" s="653"/>
      <c r="D27" s="34" t="s">
        <v>73</v>
      </c>
      <c r="E27" s="576" t="s">
        <v>614</v>
      </c>
      <c r="F27" s="581"/>
      <c r="G27" s="286"/>
      <c r="H27" s="287"/>
      <c r="I27" s="286"/>
      <c r="J27" s="287"/>
      <c r="K27" s="286"/>
      <c r="L27" s="287"/>
      <c r="M27" s="286"/>
      <c r="N27" s="287"/>
      <c r="O27" s="286"/>
      <c r="P27" s="287"/>
      <c r="Q27" s="288"/>
      <c r="R27" s="544">
        <f t="shared" si="2"/>
        <v>0</v>
      </c>
      <c r="S27" s="27" t="s">
        <v>618</v>
      </c>
      <c r="T27" s="207">
        <f t="shared" si="3"/>
        <v>0</v>
      </c>
      <c r="U27" s="208">
        <f t="shared" si="0"/>
        <v>0</v>
      </c>
      <c r="V27" s="207">
        <f t="shared" si="4"/>
        <v>0</v>
      </c>
      <c r="W27" s="208">
        <f t="shared" si="1"/>
        <v>0</v>
      </c>
      <c r="X27" s="28">
        <f>'参考　CO2排出量算定係数'!E22</f>
        <v>43.5</v>
      </c>
      <c r="Y27" s="29">
        <f>'参考　CO2排出量算定係数'!F22</f>
        <v>2.21705</v>
      </c>
      <c r="AA27" s="538"/>
    </row>
    <row r="28" spans="2:27" ht="16.5" customHeight="1">
      <c r="B28" s="22"/>
      <c r="C28" s="35" t="s">
        <v>74</v>
      </c>
      <c r="D28" s="36" t="s">
        <v>75</v>
      </c>
      <c r="E28" s="573" t="s">
        <v>65</v>
      </c>
      <c r="F28" s="581"/>
      <c r="G28" s="286"/>
      <c r="H28" s="287"/>
      <c r="I28" s="286"/>
      <c r="J28" s="287"/>
      <c r="K28" s="286"/>
      <c r="L28" s="287"/>
      <c r="M28" s="286"/>
      <c r="N28" s="287"/>
      <c r="O28" s="286"/>
      <c r="P28" s="287"/>
      <c r="Q28" s="288"/>
      <c r="R28" s="544">
        <f t="shared" si="2"/>
        <v>0</v>
      </c>
      <c r="S28" s="30"/>
      <c r="T28" s="207">
        <f t="shared" si="3"/>
        <v>0</v>
      </c>
      <c r="U28" s="208">
        <f t="shared" si="0"/>
        <v>0</v>
      </c>
      <c r="V28" s="207">
        <f t="shared" si="4"/>
        <v>0</v>
      </c>
      <c r="W28" s="208">
        <f t="shared" si="1"/>
        <v>0</v>
      </c>
      <c r="X28" s="28">
        <f>'参考　CO2排出量算定係数'!E23</f>
        <v>29</v>
      </c>
      <c r="Y28" s="29">
        <f>'参考　CO2排出量算定係数'!F23</f>
        <v>2.6051666666666669</v>
      </c>
      <c r="AA28" s="538"/>
    </row>
    <row r="29" spans="2:27" ht="16.5" customHeight="1">
      <c r="B29" s="32"/>
      <c r="C29" s="37"/>
      <c r="D29" s="36" t="s">
        <v>76</v>
      </c>
      <c r="E29" s="573" t="s">
        <v>65</v>
      </c>
      <c r="F29" s="581"/>
      <c r="G29" s="286"/>
      <c r="H29" s="287"/>
      <c r="I29" s="286"/>
      <c r="J29" s="287"/>
      <c r="K29" s="286"/>
      <c r="L29" s="287"/>
      <c r="M29" s="286"/>
      <c r="N29" s="287"/>
      <c r="O29" s="286"/>
      <c r="P29" s="287"/>
      <c r="Q29" s="288"/>
      <c r="R29" s="544">
        <f t="shared" si="2"/>
        <v>0</v>
      </c>
      <c r="S29" s="27"/>
      <c r="T29" s="207">
        <f t="shared" si="3"/>
        <v>0</v>
      </c>
      <c r="U29" s="208">
        <f t="shared" si="0"/>
        <v>0</v>
      </c>
      <c r="V29" s="207">
        <f t="shared" si="4"/>
        <v>0</v>
      </c>
      <c r="W29" s="208">
        <f t="shared" si="1"/>
        <v>0</v>
      </c>
      <c r="X29" s="28">
        <f>'参考　CO2排出量算定係数'!E24</f>
        <v>25.7</v>
      </c>
      <c r="Y29" s="29">
        <f>'参考　CO2排出量算定係数'!F24</f>
        <v>2.3275633333333334</v>
      </c>
      <c r="AA29" s="538"/>
    </row>
    <row r="30" spans="2:27" ht="16.5" customHeight="1">
      <c r="B30" s="32"/>
      <c r="C30" s="37"/>
      <c r="D30" s="33" t="s">
        <v>77</v>
      </c>
      <c r="E30" s="573" t="s">
        <v>65</v>
      </c>
      <c r="F30" s="581"/>
      <c r="G30" s="286"/>
      <c r="H30" s="287"/>
      <c r="I30" s="286"/>
      <c r="J30" s="287"/>
      <c r="K30" s="286"/>
      <c r="L30" s="287"/>
      <c r="M30" s="286"/>
      <c r="N30" s="287"/>
      <c r="O30" s="286"/>
      <c r="P30" s="287"/>
      <c r="Q30" s="288"/>
      <c r="R30" s="544">
        <f t="shared" si="2"/>
        <v>0</v>
      </c>
      <c r="S30" s="30"/>
      <c r="T30" s="207">
        <f t="shared" si="3"/>
        <v>0</v>
      </c>
      <c r="U30" s="208">
        <f t="shared" si="0"/>
        <v>0</v>
      </c>
      <c r="V30" s="207">
        <f t="shared" si="4"/>
        <v>0</v>
      </c>
      <c r="W30" s="208">
        <f t="shared" si="1"/>
        <v>0</v>
      </c>
      <c r="X30" s="28">
        <f>'参考　CO2排出量算定係数'!E25</f>
        <v>26.9</v>
      </c>
      <c r="Y30" s="29">
        <f>'参考　CO2排出量算定係数'!F25</f>
        <v>2.5151499999999998</v>
      </c>
      <c r="AA30" s="538"/>
    </row>
    <row r="31" spans="2:27" ht="16.5" customHeight="1">
      <c r="B31" s="32"/>
      <c r="C31" s="648" t="s">
        <v>78</v>
      </c>
      <c r="D31" s="649"/>
      <c r="E31" s="575" t="s">
        <v>65</v>
      </c>
      <c r="F31" s="582"/>
      <c r="G31" s="289"/>
      <c r="H31" s="290"/>
      <c r="I31" s="289"/>
      <c r="J31" s="290"/>
      <c r="K31" s="289"/>
      <c r="L31" s="290"/>
      <c r="M31" s="289"/>
      <c r="N31" s="290"/>
      <c r="O31" s="289"/>
      <c r="P31" s="290"/>
      <c r="Q31" s="291"/>
      <c r="R31" s="520">
        <f t="shared" si="2"/>
        <v>0</v>
      </c>
      <c r="T31" s="207">
        <f t="shared" si="3"/>
        <v>0</v>
      </c>
      <c r="U31" s="208">
        <f t="shared" si="0"/>
        <v>0</v>
      </c>
      <c r="V31" s="207">
        <f t="shared" si="4"/>
        <v>0</v>
      </c>
      <c r="W31" s="208">
        <f t="shared" si="1"/>
        <v>0</v>
      </c>
      <c r="X31" s="28">
        <f>'参考　CO2排出量算定係数'!E26</f>
        <v>29.4</v>
      </c>
      <c r="Y31" s="29">
        <f>'参考　CO2排出量算定係数'!F26</f>
        <v>3.1693199999999995</v>
      </c>
      <c r="AA31" s="538"/>
    </row>
    <row r="32" spans="2:27" ht="16.5" customHeight="1">
      <c r="B32" s="32"/>
      <c r="C32" s="632" t="s">
        <v>79</v>
      </c>
      <c r="D32" s="633"/>
      <c r="E32" s="573" t="s">
        <v>65</v>
      </c>
      <c r="F32" s="581"/>
      <c r="G32" s="286"/>
      <c r="H32" s="287"/>
      <c r="I32" s="286"/>
      <c r="J32" s="287"/>
      <c r="K32" s="286"/>
      <c r="L32" s="287"/>
      <c r="M32" s="286"/>
      <c r="N32" s="287"/>
      <c r="O32" s="286"/>
      <c r="P32" s="287"/>
      <c r="Q32" s="288"/>
      <c r="R32" s="544">
        <f t="shared" si="2"/>
        <v>0</v>
      </c>
      <c r="T32" s="207">
        <f t="shared" si="3"/>
        <v>0</v>
      </c>
      <c r="U32" s="208">
        <f t="shared" si="0"/>
        <v>0</v>
      </c>
      <c r="V32" s="207">
        <f t="shared" si="4"/>
        <v>0</v>
      </c>
      <c r="W32" s="208">
        <f t="shared" si="1"/>
        <v>0</v>
      </c>
      <c r="X32" s="28">
        <f>'参考　CO2排出量算定係数'!E27</f>
        <v>37.299999999999997</v>
      </c>
      <c r="Y32" s="29">
        <f>'参考　CO2排出量算定係数'!F27</f>
        <v>2.8584233333333326</v>
      </c>
      <c r="AA32" s="538"/>
    </row>
    <row r="33" spans="2:27" ht="16.5" customHeight="1">
      <c r="B33" s="32"/>
      <c r="C33" s="632" t="s">
        <v>80</v>
      </c>
      <c r="D33" s="633"/>
      <c r="E33" s="576" t="s">
        <v>614</v>
      </c>
      <c r="F33" s="581"/>
      <c r="G33" s="286"/>
      <c r="H33" s="287"/>
      <c r="I33" s="286"/>
      <c r="J33" s="287"/>
      <c r="K33" s="286"/>
      <c r="L33" s="287"/>
      <c r="M33" s="286"/>
      <c r="N33" s="287"/>
      <c r="O33" s="286"/>
      <c r="P33" s="287"/>
      <c r="Q33" s="288"/>
      <c r="R33" s="544">
        <f t="shared" si="2"/>
        <v>0</v>
      </c>
      <c r="S33" s="27" t="s">
        <v>618</v>
      </c>
      <c r="T33" s="207">
        <f t="shared" si="3"/>
        <v>0</v>
      </c>
      <c r="U33" s="208">
        <f t="shared" si="0"/>
        <v>0</v>
      </c>
      <c r="V33" s="207">
        <f t="shared" si="4"/>
        <v>0</v>
      </c>
      <c r="W33" s="208">
        <f t="shared" si="1"/>
        <v>0</v>
      </c>
      <c r="X33" s="28">
        <f>'参考　CO2排出量算定係数'!E28</f>
        <v>21.1</v>
      </c>
      <c r="Y33" s="29">
        <f>'参考　CO2排出量算定係数'!F28</f>
        <v>0.85103333333333342</v>
      </c>
      <c r="AA33" s="538"/>
    </row>
    <row r="34" spans="2:27" ht="16.5" customHeight="1">
      <c r="B34" s="32"/>
      <c r="C34" s="632" t="s">
        <v>81</v>
      </c>
      <c r="D34" s="633"/>
      <c r="E34" s="576" t="s">
        <v>614</v>
      </c>
      <c r="F34" s="581"/>
      <c r="G34" s="286"/>
      <c r="H34" s="287"/>
      <c r="I34" s="286"/>
      <c r="J34" s="287"/>
      <c r="K34" s="286"/>
      <c r="L34" s="287"/>
      <c r="M34" s="286"/>
      <c r="N34" s="287"/>
      <c r="O34" s="286"/>
      <c r="P34" s="287"/>
      <c r="Q34" s="288"/>
      <c r="R34" s="544">
        <f t="shared" si="2"/>
        <v>0</v>
      </c>
      <c r="S34" s="27" t="s">
        <v>618</v>
      </c>
      <c r="T34" s="207">
        <f t="shared" si="3"/>
        <v>0</v>
      </c>
      <c r="U34" s="208">
        <f t="shared" si="0"/>
        <v>0</v>
      </c>
      <c r="V34" s="207">
        <f t="shared" si="4"/>
        <v>0</v>
      </c>
      <c r="W34" s="208">
        <f t="shared" si="1"/>
        <v>0</v>
      </c>
      <c r="X34" s="28">
        <f>'参考　CO2排出量算定係数'!E29</f>
        <v>3.41</v>
      </c>
      <c r="Y34" s="29">
        <f>'参考　CO2排出量算定係数'!F29</f>
        <v>0.32883766666666664</v>
      </c>
      <c r="AA34" s="538"/>
    </row>
    <row r="35" spans="2:27" ht="16.5" customHeight="1">
      <c r="B35" s="32"/>
      <c r="C35" s="632" t="s">
        <v>82</v>
      </c>
      <c r="D35" s="633"/>
      <c r="E35" s="576" t="s">
        <v>614</v>
      </c>
      <c r="F35" s="581"/>
      <c r="G35" s="286"/>
      <c r="H35" s="287"/>
      <c r="I35" s="286"/>
      <c r="J35" s="287"/>
      <c r="K35" s="286"/>
      <c r="L35" s="287"/>
      <c r="M35" s="286"/>
      <c r="N35" s="287"/>
      <c r="O35" s="286"/>
      <c r="P35" s="287"/>
      <c r="Q35" s="288"/>
      <c r="R35" s="544">
        <f t="shared" si="2"/>
        <v>0</v>
      </c>
      <c r="S35" s="27" t="s">
        <v>618</v>
      </c>
      <c r="T35" s="207">
        <f t="shared" si="3"/>
        <v>0</v>
      </c>
      <c r="U35" s="208">
        <f t="shared" si="0"/>
        <v>0</v>
      </c>
      <c r="V35" s="207">
        <f t="shared" si="4"/>
        <v>0</v>
      </c>
      <c r="W35" s="208">
        <f t="shared" si="1"/>
        <v>0</v>
      </c>
      <c r="X35" s="28">
        <f>'参考　CO2排出量算定係数'!E30</f>
        <v>8.41</v>
      </c>
      <c r="Y35" s="29">
        <f>'参考　CO2排出量算定係数'!F30</f>
        <v>1.1841279999999998</v>
      </c>
      <c r="AA35" s="538"/>
    </row>
    <row r="36" spans="2:27" ht="16.5" customHeight="1">
      <c r="B36" s="32"/>
      <c r="C36" s="634" t="s">
        <v>83</v>
      </c>
      <c r="D36" s="38" t="s">
        <v>84</v>
      </c>
      <c r="E36" s="574" t="s">
        <v>614</v>
      </c>
      <c r="F36" s="582"/>
      <c r="G36" s="289"/>
      <c r="H36" s="290"/>
      <c r="I36" s="289"/>
      <c r="J36" s="290"/>
      <c r="K36" s="289"/>
      <c r="L36" s="290"/>
      <c r="M36" s="289"/>
      <c r="N36" s="290"/>
      <c r="O36" s="289"/>
      <c r="P36" s="290"/>
      <c r="Q36" s="291"/>
      <c r="R36" s="520">
        <f t="shared" si="2"/>
        <v>0</v>
      </c>
      <c r="S36" s="27" t="s">
        <v>618</v>
      </c>
      <c r="T36" s="207">
        <f t="shared" si="3"/>
        <v>0</v>
      </c>
      <c r="U36" s="208">
        <f t="shared" si="0"/>
        <v>0</v>
      </c>
      <c r="V36" s="207">
        <f t="shared" si="4"/>
        <v>0</v>
      </c>
      <c r="W36" s="208">
        <f t="shared" si="1"/>
        <v>0</v>
      </c>
      <c r="X36" s="39">
        <v>45</v>
      </c>
      <c r="Y36" s="29">
        <f>'参考　CO2排出量算定係数'!F31</f>
        <v>2.2340266666666664</v>
      </c>
      <c r="AA36" s="538"/>
    </row>
    <row r="37" spans="2:27" ht="16.5" customHeight="1">
      <c r="B37" s="32"/>
      <c r="C37" s="635"/>
      <c r="D37" s="40"/>
      <c r="E37" s="577"/>
      <c r="F37" s="582"/>
      <c r="G37" s="289"/>
      <c r="H37" s="290"/>
      <c r="I37" s="289"/>
      <c r="J37" s="290"/>
      <c r="K37" s="289"/>
      <c r="L37" s="290"/>
      <c r="M37" s="289"/>
      <c r="N37" s="290"/>
      <c r="O37" s="289"/>
      <c r="P37" s="290"/>
      <c r="Q37" s="291"/>
      <c r="R37" s="520">
        <f t="shared" si="2"/>
        <v>0</v>
      </c>
      <c r="T37" s="207">
        <f t="shared" si="3"/>
        <v>0</v>
      </c>
      <c r="U37" s="208">
        <f t="shared" si="0"/>
        <v>0</v>
      </c>
      <c r="V37" s="207">
        <f>R37*Y37</f>
        <v>0</v>
      </c>
      <c r="W37" s="208">
        <f t="shared" si="1"/>
        <v>0</v>
      </c>
      <c r="X37" s="41"/>
      <c r="Y37" s="496"/>
      <c r="AA37" s="538"/>
    </row>
    <row r="38" spans="2:27" ht="16.5" customHeight="1">
      <c r="B38" s="32"/>
      <c r="C38" s="636"/>
      <c r="D38" s="40"/>
      <c r="E38" s="577"/>
      <c r="F38" s="582"/>
      <c r="G38" s="289"/>
      <c r="H38" s="290"/>
      <c r="I38" s="289"/>
      <c r="J38" s="290"/>
      <c r="K38" s="289"/>
      <c r="L38" s="290"/>
      <c r="M38" s="289"/>
      <c r="N38" s="290"/>
      <c r="O38" s="289"/>
      <c r="P38" s="290"/>
      <c r="Q38" s="291"/>
      <c r="R38" s="520">
        <f t="shared" si="2"/>
        <v>0</v>
      </c>
      <c r="T38" s="207">
        <f t="shared" si="3"/>
        <v>0</v>
      </c>
      <c r="U38" s="208">
        <f t="shared" si="0"/>
        <v>0</v>
      </c>
      <c r="V38" s="207">
        <f t="shared" si="4"/>
        <v>0</v>
      </c>
      <c r="W38" s="208">
        <f t="shared" si="1"/>
        <v>0</v>
      </c>
      <c r="X38" s="42"/>
      <c r="Y38" s="538"/>
      <c r="AA38" s="538"/>
    </row>
    <row r="39" spans="2:27" ht="16.5" customHeight="1">
      <c r="B39" s="32"/>
      <c r="C39" s="490" t="s">
        <v>693</v>
      </c>
      <c r="D39" s="497" t="s">
        <v>694</v>
      </c>
      <c r="E39" s="498" t="s">
        <v>698</v>
      </c>
      <c r="F39" s="499"/>
      <c r="G39" s="551"/>
      <c r="H39" s="500"/>
      <c r="I39" s="551"/>
      <c r="J39" s="500"/>
      <c r="K39" s="551"/>
      <c r="L39" s="500"/>
      <c r="M39" s="551"/>
      <c r="N39" s="500"/>
      <c r="O39" s="551"/>
      <c r="P39" s="500"/>
      <c r="Q39" s="501"/>
      <c r="R39" s="545">
        <f t="shared" si="2"/>
        <v>0</v>
      </c>
      <c r="S39" s="3" t="s">
        <v>715</v>
      </c>
      <c r="T39" s="207">
        <f t="shared" ref="T39:T54" si="5">R39*X39*0.0258</f>
        <v>0</v>
      </c>
      <c r="U39" s="208">
        <f t="shared" si="0"/>
        <v>0</v>
      </c>
      <c r="V39" s="495"/>
      <c r="W39" s="496"/>
      <c r="X39" s="493">
        <v>13.6</v>
      </c>
      <c r="Y39" s="608">
        <v>0</v>
      </c>
      <c r="AA39" s="538"/>
    </row>
    <row r="40" spans="2:27" ht="16.5" customHeight="1">
      <c r="B40" s="32"/>
      <c r="C40" s="491"/>
      <c r="D40" s="484" t="s">
        <v>695</v>
      </c>
      <c r="E40" s="485" t="s">
        <v>698</v>
      </c>
      <c r="F40" s="487"/>
      <c r="G40" s="552"/>
      <c r="H40" s="488"/>
      <c r="I40" s="552"/>
      <c r="J40" s="488"/>
      <c r="K40" s="552"/>
      <c r="L40" s="488"/>
      <c r="M40" s="552"/>
      <c r="N40" s="488"/>
      <c r="O40" s="552"/>
      <c r="P40" s="488"/>
      <c r="Q40" s="489"/>
      <c r="R40" s="520">
        <f t="shared" si="2"/>
        <v>0</v>
      </c>
      <c r="S40" s="3" t="s">
        <v>715</v>
      </c>
      <c r="T40" s="207">
        <f t="shared" si="5"/>
        <v>0</v>
      </c>
      <c r="U40" s="208">
        <f t="shared" si="0"/>
        <v>0</v>
      </c>
      <c r="V40" s="495"/>
      <c r="W40" s="496"/>
      <c r="X40" s="493">
        <v>13.2</v>
      </c>
      <c r="Y40" s="608">
        <v>0</v>
      </c>
      <c r="AA40" s="538"/>
    </row>
    <row r="41" spans="2:27" ht="16.5" customHeight="1">
      <c r="B41" s="32"/>
      <c r="C41" s="491"/>
      <c r="D41" s="484" t="s">
        <v>696</v>
      </c>
      <c r="E41" s="485" t="s">
        <v>698</v>
      </c>
      <c r="F41" s="487"/>
      <c r="G41" s="552"/>
      <c r="H41" s="488"/>
      <c r="I41" s="552"/>
      <c r="J41" s="488"/>
      <c r="K41" s="552"/>
      <c r="L41" s="488"/>
      <c r="M41" s="552"/>
      <c r="N41" s="488"/>
      <c r="O41" s="552"/>
      <c r="P41" s="488"/>
      <c r="Q41" s="489"/>
      <c r="R41" s="520">
        <f t="shared" si="2"/>
        <v>0</v>
      </c>
      <c r="S41" s="3" t="s">
        <v>715</v>
      </c>
      <c r="T41" s="207">
        <f t="shared" si="5"/>
        <v>0</v>
      </c>
      <c r="U41" s="208">
        <f t="shared" si="0"/>
        <v>0</v>
      </c>
      <c r="V41" s="495"/>
      <c r="W41" s="496"/>
      <c r="X41" s="493">
        <v>17.100000000000001</v>
      </c>
      <c r="Y41" s="608">
        <v>0</v>
      </c>
      <c r="AA41" s="538"/>
    </row>
    <row r="42" spans="2:27" ht="16.5" customHeight="1">
      <c r="B42" s="32"/>
      <c r="C42" s="491"/>
      <c r="D42" s="497" t="s">
        <v>697</v>
      </c>
      <c r="E42" s="498" t="s">
        <v>699</v>
      </c>
      <c r="F42" s="499"/>
      <c r="G42" s="551"/>
      <c r="H42" s="500"/>
      <c r="I42" s="551"/>
      <c r="J42" s="500"/>
      <c r="K42" s="551"/>
      <c r="L42" s="500"/>
      <c r="M42" s="551"/>
      <c r="N42" s="500"/>
      <c r="O42" s="551"/>
      <c r="P42" s="500"/>
      <c r="Q42" s="501"/>
      <c r="R42" s="545">
        <f t="shared" si="2"/>
        <v>0</v>
      </c>
      <c r="T42" s="207">
        <f t="shared" si="5"/>
        <v>0</v>
      </c>
      <c r="U42" s="208">
        <f t="shared" si="0"/>
        <v>0</v>
      </c>
      <c r="V42" s="495"/>
      <c r="W42" s="496"/>
      <c r="X42" s="493">
        <v>23.4</v>
      </c>
      <c r="Y42" s="608">
        <v>0</v>
      </c>
      <c r="AA42" s="538"/>
    </row>
    <row r="43" spans="2:27" ht="16.5" customHeight="1">
      <c r="B43" s="32"/>
      <c r="C43" s="491"/>
      <c r="D43" s="497" t="s">
        <v>700</v>
      </c>
      <c r="E43" s="498" t="s">
        <v>699</v>
      </c>
      <c r="F43" s="499"/>
      <c r="G43" s="551"/>
      <c r="H43" s="500"/>
      <c r="I43" s="551"/>
      <c r="J43" s="500"/>
      <c r="K43" s="551"/>
      <c r="L43" s="500"/>
      <c r="M43" s="551"/>
      <c r="N43" s="500"/>
      <c r="O43" s="551"/>
      <c r="P43" s="500"/>
      <c r="Q43" s="501"/>
      <c r="R43" s="545">
        <f t="shared" si="2"/>
        <v>0</v>
      </c>
      <c r="T43" s="207">
        <f t="shared" si="5"/>
        <v>0</v>
      </c>
      <c r="U43" s="208">
        <f t="shared" si="0"/>
        <v>0</v>
      </c>
      <c r="V43" s="495"/>
      <c r="W43" s="496"/>
      <c r="X43" s="493">
        <v>35.6</v>
      </c>
      <c r="Y43" s="608">
        <v>0</v>
      </c>
      <c r="AA43" s="538"/>
    </row>
    <row r="44" spans="2:27" ht="16.5" customHeight="1">
      <c r="B44" s="32"/>
      <c r="C44" s="491"/>
      <c r="D44" s="484" t="s">
        <v>701</v>
      </c>
      <c r="E44" s="485" t="s">
        <v>709</v>
      </c>
      <c r="F44" s="487"/>
      <c r="G44" s="552"/>
      <c r="H44" s="488"/>
      <c r="I44" s="552"/>
      <c r="J44" s="488"/>
      <c r="K44" s="552"/>
      <c r="L44" s="488"/>
      <c r="M44" s="552"/>
      <c r="N44" s="488"/>
      <c r="O44" s="552"/>
      <c r="P44" s="488"/>
      <c r="Q44" s="489"/>
      <c r="R44" s="520">
        <f t="shared" si="2"/>
        <v>0</v>
      </c>
      <c r="T44" s="207">
        <f t="shared" si="5"/>
        <v>0</v>
      </c>
      <c r="U44" s="208">
        <f t="shared" si="0"/>
        <v>0</v>
      </c>
      <c r="V44" s="495"/>
      <c r="W44" s="496"/>
      <c r="X44" s="493">
        <v>21.2</v>
      </c>
      <c r="Y44" s="608">
        <v>0</v>
      </c>
      <c r="AA44" s="538"/>
    </row>
    <row r="45" spans="2:27" ht="16.5" customHeight="1">
      <c r="B45" s="32"/>
      <c r="C45" s="491"/>
      <c r="D45" s="484" t="s">
        <v>702</v>
      </c>
      <c r="E45" s="485" t="s">
        <v>698</v>
      </c>
      <c r="F45" s="487"/>
      <c r="G45" s="552"/>
      <c r="H45" s="488"/>
      <c r="I45" s="552"/>
      <c r="J45" s="488"/>
      <c r="K45" s="552"/>
      <c r="L45" s="488"/>
      <c r="M45" s="552"/>
      <c r="N45" s="488"/>
      <c r="O45" s="552"/>
      <c r="P45" s="488"/>
      <c r="Q45" s="489"/>
      <c r="R45" s="520">
        <f t="shared" si="2"/>
        <v>0</v>
      </c>
      <c r="T45" s="207">
        <f t="shared" si="5"/>
        <v>0</v>
      </c>
      <c r="U45" s="208">
        <f t="shared" si="0"/>
        <v>0</v>
      </c>
      <c r="V45" s="495"/>
      <c r="W45" s="496"/>
      <c r="X45" s="493">
        <v>13.2</v>
      </c>
      <c r="Y45" s="608">
        <v>0</v>
      </c>
      <c r="AA45" s="538"/>
    </row>
    <row r="46" spans="2:27" ht="16.5" customHeight="1">
      <c r="B46" s="32"/>
      <c r="C46" s="491"/>
      <c r="D46" s="497" t="s">
        <v>703</v>
      </c>
      <c r="E46" s="498" t="s">
        <v>698</v>
      </c>
      <c r="F46" s="499"/>
      <c r="G46" s="551"/>
      <c r="H46" s="500"/>
      <c r="I46" s="551"/>
      <c r="J46" s="500"/>
      <c r="K46" s="551"/>
      <c r="L46" s="500"/>
      <c r="M46" s="551"/>
      <c r="N46" s="500"/>
      <c r="O46" s="551"/>
      <c r="P46" s="500"/>
      <c r="Q46" s="501"/>
      <c r="R46" s="545">
        <f t="shared" si="2"/>
        <v>0</v>
      </c>
      <c r="T46" s="207">
        <f t="shared" si="5"/>
        <v>0</v>
      </c>
      <c r="U46" s="208">
        <f t="shared" si="0"/>
        <v>0</v>
      </c>
      <c r="V46" s="495"/>
      <c r="W46" s="496"/>
      <c r="X46" s="494">
        <v>18</v>
      </c>
      <c r="Y46" s="608">
        <v>0</v>
      </c>
      <c r="AA46" s="538"/>
    </row>
    <row r="47" spans="2:27" ht="16.5" customHeight="1">
      <c r="B47" s="32"/>
      <c r="C47" s="491"/>
      <c r="D47" s="497" t="s">
        <v>704</v>
      </c>
      <c r="E47" s="498" t="s">
        <v>698</v>
      </c>
      <c r="F47" s="499"/>
      <c r="G47" s="551"/>
      <c r="H47" s="500"/>
      <c r="I47" s="551"/>
      <c r="J47" s="500"/>
      <c r="K47" s="551"/>
      <c r="L47" s="500"/>
      <c r="M47" s="551"/>
      <c r="N47" s="500"/>
      <c r="O47" s="551"/>
      <c r="P47" s="500"/>
      <c r="Q47" s="501"/>
      <c r="R47" s="545">
        <f t="shared" si="2"/>
        <v>0</v>
      </c>
      <c r="T47" s="207">
        <f t="shared" si="5"/>
        <v>0</v>
      </c>
      <c r="U47" s="208">
        <f t="shared" si="0"/>
        <v>0</v>
      </c>
      <c r="V47" s="495"/>
      <c r="W47" s="496"/>
      <c r="X47" s="493">
        <v>26.9</v>
      </c>
      <c r="Y47" s="608">
        <v>0</v>
      </c>
      <c r="AA47" s="538"/>
    </row>
    <row r="48" spans="2:27" ht="16.5" customHeight="1">
      <c r="B48" s="32"/>
      <c r="C48" s="491"/>
      <c r="D48" s="497" t="s">
        <v>705</v>
      </c>
      <c r="E48" s="498" t="s">
        <v>698</v>
      </c>
      <c r="F48" s="499"/>
      <c r="G48" s="551"/>
      <c r="H48" s="500"/>
      <c r="I48" s="551"/>
      <c r="J48" s="500"/>
      <c r="K48" s="551"/>
      <c r="L48" s="500"/>
      <c r="M48" s="551"/>
      <c r="N48" s="500"/>
      <c r="O48" s="551"/>
      <c r="P48" s="500"/>
      <c r="Q48" s="501"/>
      <c r="R48" s="545">
        <f t="shared" si="2"/>
        <v>0</v>
      </c>
      <c r="T48" s="207">
        <f t="shared" si="5"/>
        <v>0</v>
      </c>
      <c r="U48" s="208">
        <f t="shared" si="0"/>
        <v>0</v>
      </c>
      <c r="V48" s="495"/>
      <c r="W48" s="496"/>
      <c r="X48" s="493">
        <v>33.200000000000003</v>
      </c>
      <c r="Y48" s="608">
        <v>0</v>
      </c>
      <c r="AA48" s="538"/>
    </row>
    <row r="49" spans="2:27" ht="16.5" customHeight="1">
      <c r="B49" s="32"/>
      <c r="C49" s="491"/>
      <c r="D49" s="497" t="s">
        <v>706</v>
      </c>
      <c r="E49" s="498" t="s">
        <v>698</v>
      </c>
      <c r="F49" s="499"/>
      <c r="G49" s="551"/>
      <c r="H49" s="500"/>
      <c r="I49" s="551"/>
      <c r="J49" s="500"/>
      <c r="K49" s="551"/>
      <c r="L49" s="500"/>
      <c r="M49" s="551"/>
      <c r="N49" s="500"/>
      <c r="O49" s="551"/>
      <c r="P49" s="500"/>
      <c r="Q49" s="501"/>
      <c r="R49" s="545">
        <f t="shared" si="2"/>
        <v>0</v>
      </c>
      <c r="T49" s="207">
        <f t="shared" si="5"/>
        <v>0</v>
      </c>
      <c r="U49" s="208">
        <f t="shared" si="0"/>
        <v>0</v>
      </c>
      <c r="V49" s="495"/>
      <c r="W49" s="496"/>
      <c r="X49" s="493">
        <v>29.3</v>
      </c>
      <c r="Y49" s="608">
        <v>0</v>
      </c>
      <c r="AA49" s="538"/>
    </row>
    <row r="50" spans="2:27" ht="16.5" customHeight="1">
      <c r="B50" s="32"/>
      <c r="C50" s="491"/>
      <c r="D50" s="497" t="s">
        <v>707</v>
      </c>
      <c r="E50" s="498" t="s">
        <v>699</v>
      </c>
      <c r="F50" s="499"/>
      <c r="G50" s="551"/>
      <c r="H50" s="500"/>
      <c r="I50" s="551"/>
      <c r="J50" s="500"/>
      <c r="K50" s="551"/>
      <c r="L50" s="500"/>
      <c r="M50" s="551"/>
      <c r="N50" s="500"/>
      <c r="O50" s="551"/>
      <c r="P50" s="500"/>
      <c r="Q50" s="501"/>
      <c r="R50" s="545">
        <f t="shared" si="2"/>
        <v>0</v>
      </c>
      <c r="T50" s="207">
        <f t="shared" si="5"/>
        <v>0</v>
      </c>
      <c r="U50" s="208">
        <f t="shared" si="0"/>
        <v>0</v>
      </c>
      <c r="V50" s="495"/>
      <c r="W50" s="496"/>
      <c r="X50" s="493">
        <v>40.200000000000003</v>
      </c>
      <c r="Y50" s="608">
        <v>0</v>
      </c>
      <c r="AA50" s="538"/>
    </row>
    <row r="51" spans="2:27" ht="16.5" customHeight="1">
      <c r="B51" s="32"/>
      <c r="C51" s="491"/>
      <c r="D51" s="497" t="s">
        <v>708</v>
      </c>
      <c r="E51" s="498" t="s">
        <v>709</v>
      </c>
      <c r="F51" s="499"/>
      <c r="G51" s="551"/>
      <c r="H51" s="500"/>
      <c r="I51" s="551"/>
      <c r="J51" s="500"/>
      <c r="K51" s="551"/>
      <c r="L51" s="500"/>
      <c r="M51" s="551"/>
      <c r="N51" s="500"/>
      <c r="O51" s="551"/>
      <c r="P51" s="500"/>
      <c r="Q51" s="501"/>
      <c r="R51" s="545">
        <f t="shared" si="2"/>
        <v>0</v>
      </c>
      <c r="T51" s="207">
        <f t="shared" si="5"/>
        <v>0</v>
      </c>
      <c r="U51" s="208">
        <f t="shared" si="0"/>
        <v>0</v>
      </c>
      <c r="V51" s="495"/>
      <c r="W51" s="496"/>
      <c r="X51" s="493">
        <v>21.2</v>
      </c>
      <c r="Y51" s="608">
        <v>0</v>
      </c>
      <c r="AA51" s="538"/>
    </row>
    <row r="52" spans="2:27" ht="16.5" customHeight="1">
      <c r="B52" s="32"/>
      <c r="C52" s="491"/>
      <c r="D52" s="497" t="s">
        <v>710</v>
      </c>
      <c r="E52" s="498" t="s">
        <v>698</v>
      </c>
      <c r="F52" s="499"/>
      <c r="G52" s="551"/>
      <c r="H52" s="500"/>
      <c r="I52" s="551"/>
      <c r="J52" s="500"/>
      <c r="K52" s="551"/>
      <c r="L52" s="500"/>
      <c r="M52" s="551"/>
      <c r="N52" s="500"/>
      <c r="O52" s="551"/>
      <c r="P52" s="500"/>
      <c r="Q52" s="501"/>
      <c r="R52" s="545">
        <f t="shared" si="2"/>
        <v>0</v>
      </c>
      <c r="T52" s="207">
        <f t="shared" si="5"/>
        <v>0</v>
      </c>
      <c r="U52" s="208">
        <f t="shared" si="0"/>
        <v>0</v>
      </c>
      <c r="V52" s="495"/>
      <c r="W52" s="496"/>
      <c r="X52" s="493">
        <v>17.2</v>
      </c>
      <c r="Y52" s="608">
        <v>0</v>
      </c>
      <c r="AA52" s="538"/>
    </row>
    <row r="53" spans="2:27" ht="16.5" customHeight="1">
      <c r="B53" s="32"/>
      <c r="C53" s="491"/>
      <c r="D53" s="484" t="s">
        <v>711</v>
      </c>
      <c r="E53" s="485" t="s">
        <v>698</v>
      </c>
      <c r="F53" s="487"/>
      <c r="G53" s="552"/>
      <c r="H53" s="488"/>
      <c r="I53" s="552"/>
      <c r="J53" s="488"/>
      <c r="K53" s="552"/>
      <c r="L53" s="488"/>
      <c r="M53" s="552"/>
      <c r="N53" s="488"/>
      <c r="O53" s="552"/>
      <c r="P53" s="488"/>
      <c r="Q53" s="489"/>
      <c r="R53" s="520">
        <f t="shared" si="2"/>
        <v>0</v>
      </c>
      <c r="T53" s="207">
        <f t="shared" si="5"/>
        <v>0</v>
      </c>
      <c r="U53" s="208">
        <f t="shared" si="0"/>
        <v>0</v>
      </c>
      <c r="V53" s="495"/>
      <c r="W53" s="496"/>
      <c r="X53" s="493">
        <v>144</v>
      </c>
      <c r="Y53" s="608">
        <v>0</v>
      </c>
      <c r="AA53" s="538"/>
    </row>
    <row r="54" spans="2:27" ht="16.5" customHeight="1">
      <c r="B54" s="32"/>
      <c r="C54" s="491"/>
      <c r="D54" s="484" t="s">
        <v>712</v>
      </c>
      <c r="E54" s="485" t="s">
        <v>698</v>
      </c>
      <c r="F54" s="487"/>
      <c r="G54" s="552"/>
      <c r="H54" s="488"/>
      <c r="I54" s="552"/>
      <c r="J54" s="488"/>
      <c r="K54" s="552"/>
      <c r="L54" s="488"/>
      <c r="M54" s="552"/>
      <c r="N54" s="488"/>
      <c r="O54" s="552"/>
      <c r="P54" s="488"/>
      <c r="Q54" s="489"/>
      <c r="R54" s="520">
        <f t="shared" si="2"/>
        <v>0</v>
      </c>
      <c r="T54" s="207">
        <f t="shared" si="5"/>
        <v>0</v>
      </c>
      <c r="U54" s="208">
        <f t="shared" si="0"/>
        <v>0</v>
      </c>
      <c r="V54" s="495"/>
      <c r="W54" s="496"/>
      <c r="X54" s="493">
        <v>22.5</v>
      </c>
      <c r="Y54" s="608">
        <v>0</v>
      </c>
      <c r="AA54" s="538"/>
    </row>
    <row r="55" spans="2:27" ht="16.5" customHeight="1">
      <c r="B55" s="32"/>
      <c r="C55" s="492"/>
      <c r="D55" s="484" t="s">
        <v>713</v>
      </c>
      <c r="E55" s="485" t="s">
        <v>714</v>
      </c>
      <c r="F55" s="487"/>
      <c r="G55" s="552"/>
      <c r="H55" s="488"/>
      <c r="I55" s="552"/>
      <c r="J55" s="488"/>
      <c r="K55" s="552"/>
      <c r="L55" s="488"/>
      <c r="M55" s="552"/>
      <c r="N55" s="488"/>
      <c r="O55" s="552"/>
      <c r="P55" s="488"/>
      <c r="Q55" s="489"/>
      <c r="R55" s="520">
        <f t="shared" si="2"/>
        <v>0</v>
      </c>
      <c r="T55" s="207"/>
      <c r="U55" s="208"/>
      <c r="V55" s="495"/>
      <c r="W55" s="496"/>
      <c r="X55" s="486"/>
      <c r="Y55" s="608">
        <v>0</v>
      </c>
      <c r="AA55" s="538"/>
    </row>
    <row r="56" spans="2:27" ht="16.5" customHeight="1">
      <c r="B56" s="32"/>
      <c r="C56" s="637" t="s">
        <v>85</v>
      </c>
      <c r="D56" s="638"/>
      <c r="E56" s="461" t="s">
        <v>86</v>
      </c>
      <c r="F56" s="46"/>
      <c r="G56" s="553"/>
      <c r="H56" s="292"/>
      <c r="I56" s="553"/>
      <c r="J56" s="292"/>
      <c r="K56" s="553"/>
      <c r="L56" s="292"/>
      <c r="M56" s="553"/>
      <c r="N56" s="292"/>
      <c r="O56" s="553"/>
      <c r="P56" s="292"/>
      <c r="Q56" s="47"/>
      <c r="R56" s="462">
        <f t="shared" si="2"/>
        <v>0</v>
      </c>
      <c r="T56" s="207">
        <f t="shared" si="3"/>
        <v>0</v>
      </c>
      <c r="U56" s="208">
        <f>$T56/$R$84*100</f>
        <v>0</v>
      </c>
      <c r="V56" s="207">
        <f t="shared" si="4"/>
        <v>0</v>
      </c>
      <c r="W56" s="208">
        <f>$V56/$R$85*100</f>
        <v>0</v>
      </c>
      <c r="X56" s="43">
        <v>1.02</v>
      </c>
      <c r="Y56" s="44">
        <v>0.06</v>
      </c>
      <c r="AA56" s="538"/>
    </row>
    <row r="57" spans="2:27" ht="16.5" customHeight="1">
      <c r="B57" s="32"/>
      <c r="C57" s="454"/>
      <c r="D57" s="455" t="s">
        <v>690</v>
      </c>
      <c r="E57" s="463" t="s">
        <v>691</v>
      </c>
      <c r="F57" s="464"/>
      <c r="G57" s="465"/>
      <c r="H57" s="466"/>
      <c r="I57" s="465"/>
      <c r="J57" s="466"/>
      <c r="K57" s="465"/>
      <c r="L57" s="466"/>
      <c r="M57" s="465"/>
      <c r="N57" s="466"/>
      <c r="O57" s="465"/>
      <c r="P57" s="466"/>
      <c r="Q57" s="467"/>
      <c r="R57" s="468"/>
      <c r="T57" s="207"/>
      <c r="U57" s="208"/>
      <c r="V57" s="207"/>
      <c r="W57" s="208"/>
      <c r="X57" s="452">
        <v>1.02</v>
      </c>
      <c r="Y57" s="453"/>
      <c r="AA57" s="537"/>
    </row>
    <row r="58" spans="2:27" ht="16.5" customHeight="1">
      <c r="B58" s="32"/>
      <c r="C58" s="639" t="s">
        <v>87</v>
      </c>
      <c r="D58" s="640"/>
      <c r="E58" s="469" t="s">
        <v>86</v>
      </c>
      <c r="F58" s="456"/>
      <c r="G58" s="554"/>
      <c r="H58" s="457"/>
      <c r="I58" s="554"/>
      <c r="J58" s="457"/>
      <c r="K58" s="554"/>
      <c r="L58" s="457"/>
      <c r="M58" s="554"/>
      <c r="N58" s="457"/>
      <c r="O58" s="554"/>
      <c r="P58" s="457"/>
      <c r="Q58" s="458"/>
      <c r="R58" s="470">
        <f t="shared" si="2"/>
        <v>0</v>
      </c>
      <c r="T58" s="207">
        <f t="shared" si="3"/>
        <v>0</v>
      </c>
      <c r="U58" s="208">
        <f>$T58/$R$84*100</f>
        <v>0</v>
      </c>
      <c r="V58" s="207">
        <f t="shared" si="4"/>
        <v>0</v>
      </c>
      <c r="W58" s="208">
        <f>$V58/$R$85*100</f>
        <v>0</v>
      </c>
      <c r="X58" s="45">
        <v>1.36</v>
      </c>
      <c r="Y58" s="44">
        <v>5.7000000000000002E-2</v>
      </c>
      <c r="AA58" s="538"/>
    </row>
    <row r="59" spans="2:27" ht="16.5" customHeight="1">
      <c r="B59" s="32"/>
      <c r="C59" s="459"/>
      <c r="D59" s="460" t="s">
        <v>690</v>
      </c>
      <c r="E59" s="471" t="s">
        <v>691</v>
      </c>
      <c r="F59" s="472"/>
      <c r="G59" s="473"/>
      <c r="H59" s="474"/>
      <c r="I59" s="473"/>
      <c r="J59" s="474"/>
      <c r="K59" s="473"/>
      <c r="L59" s="474"/>
      <c r="M59" s="473"/>
      <c r="N59" s="474"/>
      <c r="O59" s="473"/>
      <c r="P59" s="474"/>
      <c r="Q59" s="475"/>
      <c r="R59" s="476"/>
      <c r="T59" s="207"/>
      <c r="U59" s="208"/>
      <c r="V59" s="207"/>
      <c r="W59" s="208"/>
      <c r="X59" s="452">
        <v>1.36</v>
      </c>
      <c r="Y59" s="453"/>
      <c r="AA59" s="537"/>
    </row>
    <row r="60" spans="2:27" ht="16.5" customHeight="1">
      <c r="B60" s="32"/>
      <c r="C60" s="639" t="s">
        <v>88</v>
      </c>
      <c r="D60" s="640"/>
      <c r="E60" s="469" t="s">
        <v>86</v>
      </c>
      <c r="F60" s="456"/>
      <c r="G60" s="554"/>
      <c r="H60" s="457"/>
      <c r="I60" s="554"/>
      <c r="J60" s="457"/>
      <c r="K60" s="554"/>
      <c r="L60" s="457"/>
      <c r="M60" s="554"/>
      <c r="N60" s="457"/>
      <c r="O60" s="554"/>
      <c r="P60" s="457"/>
      <c r="Q60" s="458"/>
      <c r="R60" s="470">
        <f t="shared" si="2"/>
        <v>0</v>
      </c>
      <c r="T60" s="207">
        <f t="shared" si="3"/>
        <v>0</v>
      </c>
      <c r="U60" s="208">
        <f>$T60/$R$84*100</f>
        <v>0</v>
      </c>
      <c r="V60" s="207">
        <f t="shared" si="4"/>
        <v>0</v>
      </c>
      <c r="W60" s="208">
        <f>$V60/$R$85*100</f>
        <v>0</v>
      </c>
      <c r="X60" s="45">
        <v>1.36</v>
      </c>
      <c r="Y60" s="44">
        <v>5.7000000000000002E-2</v>
      </c>
      <c r="AA60" s="538"/>
    </row>
    <row r="61" spans="2:27" ht="16.5" customHeight="1">
      <c r="B61" s="32"/>
      <c r="C61" s="459"/>
      <c r="D61" s="460" t="s">
        <v>690</v>
      </c>
      <c r="E61" s="471" t="s">
        <v>691</v>
      </c>
      <c r="F61" s="472"/>
      <c r="G61" s="473"/>
      <c r="H61" s="474"/>
      <c r="I61" s="473"/>
      <c r="J61" s="474"/>
      <c r="K61" s="473"/>
      <c r="L61" s="474"/>
      <c r="M61" s="473"/>
      <c r="N61" s="474"/>
      <c r="O61" s="473"/>
      <c r="P61" s="474"/>
      <c r="Q61" s="475"/>
      <c r="R61" s="476"/>
      <c r="T61" s="207"/>
      <c r="U61" s="208"/>
      <c r="V61" s="207"/>
      <c r="W61" s="208"/>
      <c r="X61" s="452">
        <v>1.36</v>
      </c>
      <c r="Y61" s="453"/>
      <c r="AA61" s="537"/>
    </row>
    <row r="62" spans="2:27" ht="16.5" customHeight="1">
      <c r="B62" s="32"/>
      <c r="C62" s="637" t="s">
        <v>89</v>
      </c>
      <c r="D62" s="638"/>
      <c r="E62" s="461" t="s">
        <v>86</v>
      </c>
      <c r="F62" s="477"/>
      <c r="G62" s="478"/>
      <c r="H62" s="479"/>
      <c r="I62" s="478"/>
      <c r="J62" s="479"/>
      <c r="K62" s="478"/>
      <c r="L62" s="479"/>
      <c r="M62" s="478"/>
      <c r="N62" s="479"/>
      <c r="O62" s="478"/>
      <c r="P62" s="479"/>
      <c r="Q62" s="480"/>
      <c r="R62" s="462">
        <f t="shared" si="2"/>
        <v>0</v>
      </c>
      <c r="T62" s="207">
        <f t="shared" si="3"/>
        <v>0</v>
      </c>
      <c r="U62" s="208">
        <f>$T62/$R$84*100</f>
        <v>0</v>
      </c>
      <c r="V62" s="207">
        <f t="shared" si="4"/>
        <v>0</v>
      </c>
      <c r="W62" s="208">
        <f>$V62/$R$85*100</f>
        <v>0</v>
      </c>
      <c r="X62" s="45">
        <v>1.36</v>
      </c>
      <c r="Y62" s="48">
        <v>5.7000000000000002E-2</v>
      </c>
      <c r="AA62" s="538"/>
    </row>
    <row r="63" spans="2:27" ht="16.5" customHeight="1">
      <c r="B63" s="32"/>
      <c r="C63" s="454"/>
      <c r="D63" s="481" t="s">
        <v>690</v>
      </c>
      <c r="E63" s="482" t="s">
        <v>691</v>
      </c>
      <c r="F63" s="464"/>
      <c r="G63" s="465"/>
      <c r="H63" s="466"/>
      <c r="I63" s="465"/>
      <c r="J63" s="466"/>
      <c r="K63" s="465"/>
      <c r="L63" s="466"/>
      <c r="M63" s="465"/>
      <c r="N63" s="466"/>
      <c r="O63" s="465"/>
      <c r="P63" s="466"/>
      <c r="Q63" s="467"/>
      <c r="R63" s="468"/>
      <c r="T63" s="207"/>
      <c r="U63" s="208"/>
      <c r="V63" s="207"/>
      <c r="W63" s="208"/>
      <c r="X63" s="452">
        <v>1.36</v>
      </c>
      <c r="Y63" s="453"/>
      <c r="AA63" s="537"/>
    </row>
    <row r="64" spans="2:27" ht="16.5" customHeight="1">
      <c r="B64" s="32"/>
      <c r="C64" s="641" t="s">
        <v>748</v>
      </c>
      <c r="D64" s="455" t="s">
        <v>749</v>
      </c>
      <c r="E64" s="519" t="s">
        <v>714</v>
      </c>
      <c r="F64" s="582"/>
      <c r="G64" s="289"/>
      <c r="H64" s="290"/>
      <c r="I64" s="289"/>
      <c r="J64" s="290"/>
      <c r="K64" s="289"/>
      <c r="L64" s="290"/>
      <c r="M64" s="289"/>
      <c r="N64" s="290"/>
      <c r="O64" s="289"/>
      <c r="P64" s="290"/>
      <c r="Q64" s="291"/>
      <c r="R64" s="520"/>
      <c r="T64" s="207"/>
      <c r="U64" s="208"/>
      <c r="V64" s="207"/>
      <c r="W64" s="208"/>
      <c r="X64" s="521"/>
      <c r="Y64" s="453"/>
      <c r="AA64" s="538"/>
    </row>
    <row r="65" spans="2:27" ht="16.5" customHeight="1">
      <c r="B65" s="32"/>
      <c r="C65" s="642"/>
      <c r="D65" s="522" t="s">
        <v>750</v>
      </c>
      <c r="E65" s="519" t="s">
        <v>714</v>
      </c>
      <c r="F65" s="582"/>
      <c r="G65" s="289"/>
      <c r="H65" s="290"/>
      <c r="I65" s="289"/>
      <c r="J65" s="290"/>
      <c r="K65" s="289"/>
      <c r="L65" s="290"/>
      <c r="M65" s="289"/>
      <c r="N65" s="290"/>
      <c r="O65" s="289"/>
      <c r="P65" s="290"/>
      <c r="Q65" s="291"/>
      <c r="R65" s="520"/>
      <c r="T65" s="207"/>
      <c r="U65" s="208"/>
      <c r="V65" s="207"/>
      <c r="W65" s="208"/>
      <c r="X65" s="521"/>
      <c r="Y65" s="453"/>
      <c r="AA65" s="538"/>
    </row>
    <row r="66" spans="2:27" ht="16.5" customHeight="1">
      <c r="B66" s="32"/>
      <c r="C66" s="642"/>
      <c r="D66" s="522" t="s">
        <v>751</v>
      </c>
      <c r="E66" s="519" t="s">
        <v>714</v>
      </c>
      <c r="F66" s="582"/>
      <c r="G66" s="289"/>
      <c r="H66" s="290"/>
      <c r="I66" s="289"/>
      <c r="J66" s="290"/>
      <c r="K66" s="289"/>
      <c r="L66" s="290"/>
      <c r="M66" s="289"/>
      <c r="N66" s="290"/>
      <c r="O66" s="289"/>
      <c r="P66" s="290"/>
      <c r="Q66" s="291"/>
      <c r="R66" s="520"/>
      <c r="T66" s="207"/>
      <c r="U66" s="208"/>
      <c r="V66" s="207"/>
      <c r="W66" s="208"/>
      <c r="X66" s="521"/>
      <c r="Y66" s="453"/>
      <c r="AA66" s="538"/>
    </row>
    <row r="67" spans="2:27" ht="16.5" customHeight="1">
      <c r="B67" s="32"/>
      <c r="C67" s="642"/>
      <c r="D67" s="522" t="s">
        <v>752</v>
      </c>
      <c r="E67" s="519" t="s">
        <v>714</v>
      </c>
      <c r="F67" s="582"/>
      <c r="G67" s="289"/>
      <c r="H67" s="290"/>
      <c r="I67" s="289"/>
      <c r="J67" s="290"/>
      <c r="K67" s="289"/>
      <c r="L67" s="290"/>
      <c r="M67" s="289"/>
      <c r="N67" s="290"/>
      <c r="O67" s="289"/>
      <c r="P67" s="290"/>
      <c r="Q67" s="291"/>
      <c r="R67" s="520"/>
      <c r="T67" s="207"/>
      <c r="U67" s="208"/>
      <c r="V67" s="207"/>
      <c r="W67" s="208"/>
      <c r="X67" s="521"/>
      <c r="Y67" s="453"/>
      <c r="AA67" s="538"/>
    </row>
    <row r="68" spans="2:27" ht="16.5" customHeight="1">
      <c r="B68" s="32"/>
      <c r="C68" s="642"/>
      <c r="D68" s="522" t="s">
        <v>753</v>
      </c>
      <c r="E68" s="519" t="s">
        <v>714</v>
      </c>
      <c r="F68" s="582"/>
      <c r="G68" s="289"/>
      <c r="H68" s="290"/>
      <c r="I68" s="289"/>
      <c r="J68" s="290"/>
      <c r="K68" s="289"/>
      <c r="L68" s="290"/>
      <c r="M68" s="289"/>
      <c r="N68" s="290"/>
      <c r="O68" s="289"/>
      <c r="P68" s="290"/>
      <c r="Q68" s="291"/>
      <c r="R68" s="520"/>
      <c r="T68" s="207"/>
      <c r="U68" s="208"/>
      <c r="V68" s="207"/>
      <c r="W68" s="208"/>
      <c r="X68" s="521"/>
      <c r="Y68" s="453"/>
      <c r="AA68" s="538"/>
    </row>
    <row r="69" spans="2:27" ht="16.5" customHeight="1">
      <c r="B69" s="49" t="s">
        <v>90</v>
      </c>
      <c r="C69" s="643" t="s">
        <v>759</v>
      </c>
      <c r="D69" s="50" t="s">
        <v>91</v>
      </c>
      <c r="E69" s="574" t="s">
        <v>615</v>
      </c>
      <c r="F69" s="571">
        <v>500</v>
      </c>
      <c r="G69" s="572">
        <v>500</v>
      </c>
      <c r="H69" s="572">
        <v>500</v>
      </c>
      <c r="I69" s="572">
        <v>500</v>
      </c>
      <c r="J69" s="572">
        <v>500</v>
      </c>
      <c r="K69" s="572">
        <v>500</v>
      </c>
      <c r="L69" s="572">
        <v>500</v>
      </c>
      <c r="M69" s="572">
        <v>500</v>
      </c>
      <c r="N69" s="572">
        <v>500</v>
      </c>
      <c r="O69" s="572">
        <v>500</v>
      </c>
      <c r="P69" s="572">
        <v>500</v>
      </c>
      <c r="Q69" s="583">
        <v>500</v>
      </c>
      <c r="R69" s="520">
        <f>SUM(F69:Q69)</f>
        <v>6000</v>
      </c>
      <c r="S69" s="27" t="s">
        <v>617</v>
      </c>
      <c r="T69" s="209">
        <f t="shared" si="3"/>
        <v>1543.3560000000002</v>
      </c>
      <c r="U69" s="208">
        <f>$T69/$R$84*100</f>
        <v>99.999999999999986</v>
      </c>
      <c r="V69" s="209">
        <f t="shared" si="4"/>
        <v>2814</v>
      </c>
      <c r="W69" s="208">
        <f>$V69/$R$85*100</f>
        <v>100</v>
      </c>
      <c r="X69" s="51">
        <v>9.9700000000000006</v>
      </c>
      <c r="Y69" s="52">
        <f>VALUE(RIGHT('記入用紙１ 全体'!C11,5))</f>
        <v>0.46899999999999997</v>
      </c>
      <c r="AA69" s="538"/>
    </row>
    <row r="70" spans="2:27" ht="16.5" customHeight="1">
      <c r="B70" s="32"/>
      <c r="C70" s="644"/>
      <c r="D70" s="541" t="s">
        <v>692</v>
      </c>
      <c r="E70" s="578" t="s">
        <v>615</v>
      </c>
      <c r="F70" s="584">
        <f>F69*$AA$70</f>
        <v>80</v>
      </c>
      <c r="G70" s="539">
        <f>G69*$AA$70</f>
        <v>80</v>
      </c>
      <c r="H70" s="539">
        <f t="shared" ref="H70:P70" si="6">H69*$AA$70</f>
        <v>80</v>
      </c>
      <c r="I70" s="539">
        <f t="shared" si="6"/>
        <v>80</v>
      </c>
      <c r="J70" s="539">
        <f t="shared" si="6"/>
        <v>80</v>
      </c>
      <c r="K70" s="539">
        <f t="shared" si="6"/>
        <v>80</v>
      </c>
      <c r="L70" s="539">
        <f t="shared" si="6"/>
        <v>80</v>
      </c>
      <c r="M70" s="539">
        <f t="shared" si="6"/>
        <v>80</v>
      </c>
      <c r="N70" s="539">
        <f t="shared" si="6"/>
        <v>80</v>
      </c>
      <c r="O70" s="539">
        <f t="shared" si="6"/>
        <v>80</v>
      </c>
      <c r="P70" s="539">
        <f t="shared" si="6"/>
        <v>80</v>
      </c>
      <c r="Q70" s="540">
        <f>Q69*AA70</f>
        <v>80</v>
      </c>
      <c r="R70" s="546">
        <f>SUM(F70:Q70)</f>
        <v>960</v>
      </c>
      <c r="S70" s="3" t="s">
        <v>820</v>
      </c>
      <c r="T70" s="207"/>
      <c r="U70" s="208"/>
      <c r="V70" s="207"/>
      <c r="W70" s="208"/>
      <c r="X70" s="452">
        <v>9.9700000000000006</v>
      </c>
      <c r="Y70" s="453"/>
      <c r="AA70" s="52">
        <f>VALUE(RIGHT('記入用紙１ 全体'!C12,5))</f>
        <v>0.16</v>
      </c>
    </row>
    <row r="71" spans="2:27" ht="16.5" customHeight="1">
      <c r="B71" s="32"/>
      <c r="C71" s="644"/>
      <c r="D71" s="50" t="s">
        <v>92</v>
      </c>
      <c r="E71" s="574" t="s">
        <v>615</v>
      </c>
      <c r="F71" s="585"/>
      <c r="G71" s="293"/>
      <c r="H71" s="294"/>
      <c r="I71" s="293"/>
      <c r="J71" s="294"/>
      <c r="K71" s="293"/>
      <c r="L71" s="294"/>
      <c r="M71" s="293"/>
      <c r="N71" s="294"/>
      <c r="O71" s="293"/>
      <c r="P71" s="294"/>
      <c r="Q71" s="295"/>
      <c r="R71" s="520">
        <f t="shared" si="2"/>
        <v>0</v>
      </c>
      <c r="S71" s="27" t="s">
        <v>617</v>
      </c>
      <c r="T71" s="207">
        <f t="shared" si="3"/>
        <v>0</v>
      </c>
      <c r="U71" s="208">
        <f>$T71/$R$84*100</f>
        <v>0</v>
      </c>
      <c r="V71" s="207">
        <f t="shared" si="4"/>
        <v>0</v>
      </c>
      <c r="W71" s="208">
        <f>$V71/$R$85*100</f>
        <v>0</v>
      </c>
      <c r="X71" s="51">
        <v>9.9700000000000006</v>
      </c>
      <c r="Y71" s="52">
        <f>VALUE(RIGHT('記入用紙１ 全体'!C11,5))</f>
        <v>0.46899999999999997</v>
      </c>
      <c r="AA71" s="538"/>
    </row>
    <row r="72" spans="2:27" ht="16.5" customHeight="1">
      <c r="B72" s="32"/>
      <c r="C72" s="645"/>
      <c r="D72" s="541" t="s">
        <v>692</v>
      </c>
      <c r="E72" s="578" t="s">
        <v>615</v>
      </c>
      <c r="F72" s="584">
        <f>F71*$AA$72</f>
        <v>0</v>
      </c>
      <c r="G72" s="539">
        <f>G71*$AA$72</f>
        <v>0</v>
      </c>
      <c r="H72" s="539">
        <f t="shared" ref="H72:P72" si="7">H71*$AA$72</f>
        <v>0</v>
      </c>
      <c r="I72" s="539">
        <f t="shared" si="7"/>
        <v>0</v>
      </c>
      <c r="J72" s="539">
        <f t="shared" si="7"/>
        <v>0</v>
      </c>
      <c r="K72" s="539">
        <f t="shared" si="7"/>
        <v>0</v>
      </c>
      <c r="L72" s="539">
        <f t="shared" si="7"/>
        <v>0</v>
      </c>
      <c r="M72" s="539">
        <f t="shared" si="7"/>
        <v>0</v>
      </c>
      <c r="N72" s="539">
        <f t="shared" si="7"/>
        <v>0</v>
      </c>
      <c r="O72" s="539">
        <f t="shared" si="7"/>
        <v>0</v>
      </c>
      <c r="P72" s="539">
        <f t="shared" si="7"/>
        <v>0</v>
      </c>
      <c r="Q72" s="540">
        <f>Q71*AA72</f>
        <v>0</v>
      </c>
      <c r="R72" s="546">
        <f>SUM(F72:Q72)</f>
        <v>0</v>
      </c>
      <c r="S72" s="3" t="s">
        <v>820</v>
      </c>
      <c r="T72" s="207"/>
      <c r="U72" s="208"/>
      <c r="V72" s="207"/>
      <c r="W72" s="208"/>
      <c r="X72" s="452">
        <v>9.9700000000000006</v>
      </c>
      <c r="Y72" s="453"/>
      <c r="AA72" s="52">
        <f>VALUE(RIGHT('記入用紙１ 全体'!C12,5))</f>
        <v>0.16</v>
      </c>
    </row>
    <row r="73" spans="2:27" ht="25.8" customHeight="1">
      <c r="B73" s="32"/>
      <c r="C73" s="646" t="s">
        <v>755</v>
      </c>
      <c r="D73" s="542" t="s">
        <v>754</v>
      </c>
      <c r="E73" s="578" t="s">
        <v>615</v>
      </c>
      <c r="F73" s="584">
        <f>F69+F71</f>
        <v>500</v>
      </c>
      <c r="G73" s="539">
        <f t="shared" ref="G73:N73" si="8">G69+G71</f>
        <v>500</v>
      </c>
      <c r="H73" s="539">
        <f t="shared" si="8"/>
        <v>500</v>
      </c>
      <c r="I73" s="539">
        <f t="shared" si="8"/>
        <v>500</v>
      </c>
      <c r="J73" s="539">
        <f t="shared" si="8"/>
        <v>500</v>
      </c>
      <c r="K73" s="539">
        <f t="shared" si="8"/>
        <v>500</v>
      </c>
      <c r="L73" s="539">
        <f t="shared" si="8"/>
        <v>500</v>
      </c>
      <c r="M73" s="539">
        <f t="shared" si="8"/>
        <v>500</v>
      </c>
      <c r="N73" s="539">
        <f t="shared" si="8"/>
        <v>500</v>
      </c>
      <c r="O73" s="539">
        <f>O69+O71</f>
        <v>500</v>
      </c>
      <c r="P73" s="539">
        <f>P69+P71</f>
        <v>500</v>
      </c>
      <c r="Q73" s="540">
        <f>Q69+Q71</f>
        <v>500</v>
      </c>
      <c r="R73" s="546">
        <f t="shared" ref="R73" si="9">SUM(F73:Q73)</f>
        <v>6000</v>
      </c>
      <c r="S73" s="605" t="s">
        <v>842</v>
      </c>
      <c r="T73" s="606">
        <f t="shared" ref="T73" si="10">R73*X73*0.0258</f>
        <v>1337.472</v>
      </c>
      <c r="U73" s="607">
        <f>$T73/$R$84*100</f>
        <v>86.659979939819436</v>
      </c>
      <c r="V73" s="606">
        <f t="shared" ref="V73" si="11">R73*Y73</f>
        <v>2814</v>
      </c>
      <c r="W73" s="607">
        <f>$V73/$R$85*100</f>
        <v>100</v>
      </c>
      <c r="X73" s="51">
        <v>8.64</v>
      </c>
      <c r="Y73" s="52">
        <f>VALUE(RIGHT('記入用紙１ 全体'!C11,5))</f>
        <v>0.46899999999999997</v>
      </c>
      <c r="AA73" s="538"/>
    </row>
    <row r="74" spans="2:27" ht="16.5" customHeight="1">
      <c r="B74" s="32"/>
      <c r="C74" s="647"/>
      <c r="D74" s="541" t="s">
        <v>692</v>
      </c>
      <c r="E74" s="578" t="s">
        <v>615</v>
      </c>
      <c r="F74" s="584">
        <f>F73*$AA$74</f>
        <v>80</v>
      </c>
      <c r="G74" s="539">
        <f>G73*$AA$74</f>
        <v>80</v>
      </c>
      <c r="H74" s="539">
        <f t="shared" ref="H74:P74" si="12">H73*$AA$74</f>
        <v>80</v>
      </c>
      <c r="I74" s="539">
        <f t="shared" si="12"/>
        <v>80</v>
      </c>
      <c r="J74" s="539">
        <f t="shared" si="12"/>
        <v>80</v>
      </c>
      <c r="K74" s="539">
        <f t="shared" si="12"/>
        <v>80</v>
      </c>
      <c r="L74" s="539">
        <f t="shared" si="12"/>
        <v>80</v>
      </c>
      <c r="M74" s="539">
        <f t="shared" si="12"/>
        <v>80</v>
      </c>
      <c r="N74" s="539">
        <f t="shared" si="12"/>
        <v>80</v>
      </c>
      <c r="O74" s="539">
        <f t="shared" si="12"/>
        <v>80</v>
      </c>
      <c r="P74" s="539">
        <f t="shared" si="12"/>
        <v>80</v>
      </c>
      <c r="Q74" s="540">
        <f>Q73*AA74</f>
        <v>80</v>
      </c>
      <c r="R74" s="546">
        <f>SUM(F74:Q74)</f>
        <v>960</v>
      </c>
      <c r="S74" s="3" t="s">
        <v>820</v>
      </c>
      <c r="T74" s="606"/>
      <c r="U74" s="607"/>
      <c r="V74" s="606"/>
      <c r="W74" s="607"/>
      <c r="X74" s="452">
        <v>8.64</v>
      </c>
      <c r="Y74" s="453"/>
      <c r="AA74" s="52">
        <f>VALUE(RIGHT('記入用紙１ 全体'!C12,5))</f>
        <v>0.16</v>
      </c>
    </row>
    <row r="75" spans="2:27" ht="16.2" customHeight="1">
      <c r="B75" s="32"/>
      <c r="C75" s="533" t="s">
        <v>93</v>
      </c>
      <c r="D75" s="36" t="s">
        <v>94</v>
      </c>
      <c r="E75" s="579" t="s">
        <v>615</v>
      </c>
      <c r="F75" s="586"/>
      <c r="G75" s="555"/>
      <c r="H75" s="556"/>
      <c r="I75" s="555"/>
      <c r="J75" s="556"/>
      <c r="K75" s="555"/>
      <c r="L75" s="556"/>
      <c r="M75" s="555"/>
      <c r="N75" s="556"/>
      <c r="O75" s="555"/>
      <c r="P75" s="556"/>
      <c r="Q75" s="557"/>
      <c r="R75" s="544">
        <f>SUM(F75:Q75)</f>
        <v>0</v>
      </c>
      <c r="T75" s="207">
        <f>R75*X75*0.0258</f>
        <v>0</v>
      </c>
      <c r="U75" s="208">
        <f>$T75/$R$84*100</f>
        <v>0</v>
      </c>
      <c r="V75" s="207">
        <f>R75*Y75</f>
        <v>0</v>
      </c>
      <c r="W75" s="208">
        <f>$V75/$R$85*100</f>
        <v>0</v>
      </c>
      <c r="X75" s="43">
        <v>9.76</v>
      </c>
      <c r="Y75" s="53">
        <v>0.42899999999999999</v>
      </c>
      <c r="AA75" s="538"/>
    </row>
    <row r="76" spans="2:27" ht="16.5" customHeight="1">
      <c r="B76" s="32"/>
      <c r="C76" s="643" t="s">
        <v>756</v>
      </c>
      <c r="D76" s="523" t="s">
        <v>757</v>
      </c>
      <c r="E76" s="580" t="s">
        <v>615</v>
      </c>
      <c r="F76" s="585"/>
      <c r="G76" s="293"/>
      <c r="H76" s="294"/>
      <c r="I76" s="293"/>
      <c r="J76" s="294"/>
      <c r="K76" s="293"/>
      <c r="L76" s="294"/>
      <c r="M76" s="293"/>
      <c r="N76" s="294"/>
      <c r="O76" s="293"/>
      <c r="P76" s="294"/>
      <c r="Q76" s="295"/>
      <c r="R76" s="547"/>
      <c r="T76" s="207"/>
      <c r="U76" s="208"/>
      <c r="V76" s="207"/>
      <c r="W76" s="208"/>
      <c r="X76" s="452">
        <v>3.6</v>
      </c>
      <c r="Y76" s="524"/>
      <c r="AA76" s="538"/>
    </row>
    <row r="77" spans="2:27" ht="16.5" customHeight="1">
      <c r="B77" s="32"/>
      <c r="C77" s="645"/>
      <c r="D77" s="523" t="s">
        <v>758</v>
      </c>
      <c r="E77" s="580" t="s">
        <v>615</v>
      </c>
      <c r="F77" s="585"/>
      <c r="G77" s="293"/>
      <c r="H77" s="294"/>
      <c r="I77" s="293"/>
      <c r="J77" s="294"/>
      <c r="K77" s="293"/>
      <c r="L77" s="294"/>
      <c r="M77" s="293"/>
      <c r="N77" s="294"/>
      <c r="O77" s="293"/>
      <c r="P77" s="294"/>
      <c r="Q77" s="295"/>
      <c r="R77" s="520"/>
      <c r="T77" s="207"/>
      <c r="U77" s="208"/>
      <c r="V77" s="207"/>
      <c r="W77" s="208"/>
      <c r="X77" s="452">
        <v>3.6</v>
      </c>
      <c r="Y77" s="524"/>
      <c r="AA77" s="538"/>
    </row>
    <row r="78" spans="2:27" ht="16.5" customHeight="1">
      <c r="B78" s="32"/>
      <c r="C78" s="483" t="s">
        <v>785</v>
      </c>
      <c r="D78" s="523" t="s">
        <v>786</v>
      </c>
      <c r="E78" s="580" t="s">
        <v>615</v>
      </c>
      <c r="F78" s="585"/>
      <c r="G78" s="293"/>
      <c r="H78" s="294"/>
      <c r="I78" s="293"/>
      <c r="J78" s="294"/>
      <c r="K78" s="293"/>
      <c r="L78" s="294"/>
      <c r="M78" s="293"/>
      <c r="N78" s="294"/>
      <c r="O78" s="293"/>
      <c r="P78" s="294"/>
      <c r="Q78" s="295"/>
      <c r="R78" s="520"/>
      <c r="T78" s="207"/>
      <c r="U78" s="208"/>
      <c r="V78" s="207"/>
      <c r="W78" s="208"/>
      <c r="X78" s="452">
        <v>3.6</v>
      </c>
      <c r="Y78" s="524"/>
      <c r="AA78" s="538"/>
    </row>
    <row r="79" spans="2:27" ht="16.5" customHeight="1">
      <c r="B79" s="32"/>
      <c r="C79" s="483"/>
      <c r="D79" s="523" t="s">
        <v>787</v>
      </c>
      <c r="E79" s="580" t="s">
        <v>615</v>
      </c>
      <c r="F79" s="585"/>
      <c r="G79" s="293"/>
      <c r="H79" s="294"/>
      <c r="I79" s="293"/>
      <c r="J79" s="294"/>
      <c r="K79" s="293"/>
      <c r="L79" s="294"/>
      <c r="M79" s="293"/>
      <c r="N79" s="294"/>
      <c r="O79" s="293"/>
      <c r="P79" s="294"/>
      <c r="Q79" s="295"/>
      <c r="R79" s="520"/>
      <c r="T79" s="207"/>
      <c r="U79" s="208"/>
      <c r="V79" s="207"/>
      <c r="W79" s="208"/>
      <c r="X79" s="452">
        <v>3.6</v>
      </c>
      <c r="Y79" s="524"/>
      <c r="AA79" s="538"/>
    </row>
    <row r="80" spans="2:27" ht="16.5" customHeight="1">
      <c r="B80" s="32"/>
      <c r="C80" s="483"/>
      <c r="D80" s="523" t="s">
        <v>788</v>
      </c>
      <c r="E80" s="580" t="s">
        <v>615</v>
      </c>
      <c r="F80" s="585"/>
      <c r="G80" s="293"/>
      <c r="H80" s="294"/>
      <c r="I80" s="293"/>
      <c r="J80" s="294"/>
      <c r="K80" s="293"/>
      <c r="L80" s="294"/>
      <c r="M80" s="293"/>
      <c r="N80" s="294"/>
      <c r="O80" s="293"/>
      <c r="P80" s="294"/>
      <c r="Q80" s="295"/>
      <c r="R80" s="520"/>
      <c r="T80" s="207"/>
      <c r="U80" s="208"/>
      <c r="V80" s="207"/>
      <c r="W80" s="208"/>
      <c r="X80" s="452">
        <v>3.6</v>
      </c>
      <c r="Y80" s="524"/>
      <c r="AA80" s="538"/>
    </row>
    <row r="81" spans="2:27" ht="16.5" customHeight="1">
      <c r="B81" s="32"/>
      <c r="C81" s="483"/>
      <c r="D81" s="523" t="s">
        <v>789</v>
      </c>
      <c r="E81" s="580" t="s">
        <v>615</v>
      </c>
      <c r="F81" s="585"/>
      <c r="G81" s="293"/>
      <c r="H81" s="294"/>
      <c r="I81" s="293"/>
      <c r="J81" s="294"/>
      <c r="K81" s="293"/>
      <c r="L81" s="294"/>
      <c r="M81" s="293"/>
      <c r="N81" s="294"/>
      <c r="O81" s="293"/>
      <c r="P81" s="294"/>
      <c r="Q81" s="295"/>
      <c r="R81" s="520"/>
      <c r="T81" s="207"/>
      <c r="U81" s="208"/>
      <c r="V81" s="207"/>
      <c r="W81" s="208"/>
      <c r="X81" s="452">
        <v>3.6</v>
      </c>
      <c r="Y81" s="524"/>
      <c r="AA81" s="538"/>
    </row>
    <row r="82" spans="2:27" ht="16.5" customHeight="1" thickBot="1">
      <c r="B82" s="32"/>
      <c r="C82" s="483"/>
      <c r="D82" s="534" t="s">
        <v>790</v>
      </c>
      <c r="E82" s="580" t="s">
        <v>615</v>
      </c>
      <c r="F82" s="585"/>
      <c r="G82" s="293"/>
      <c r="H82" s="294"/>
      <c r="I82" s="293"/>
      <c r="J82" s="294"/>
      <c r="K82" s="293"/>
      <c r="L82" s="294"/>
      <c r="M82" s="293"/>
      <c r="N82" s="294"/>
      <c r="O82" s="293"/>
      <c r="P82" s="294"/>
      <c r="Q82" s="295"/>
      <c r="R82" s="520"/>
      <c r="T82" s="207"/>
      <c r="U82" s="208"/>
      <c r="V82" s="207"/>
      <c r="W82" s="208"/>
      <c r="X82" s="452">
        <v>3.6</v>
      </c>
      <c r="Y82" s="524"/>
      <c r="AA82" s="538"/>
    </row>
    <row r="83" spans="2:27" ht="16.5" customHeight="1" thickBot="1">
      <c r="B83" s="17"/>
      <c r="C83" s="533"/>
      <c r="D83" s="54" t="s">
        <v>791</v>
      </c>
      <c r="E83" s="579" t="s">
        <v>615</v>
      </c>
      <c r="F83" s="587"/>
      <c r="G83" s="55"/>
      <c r="H83" s="56"/>
      <c r="I83" s="55"/>
      <c r="J83" s="56"/>
      <c r="K83" s="55"/>
      <c r="L83" s="56"/>
      <c r="M83" s="55"/>
      <c r="N83" s="56"/>
      <c r="O83" s="55"/>
      <c r="P83" s="56"/>
      <c r="Q83" s="558"/>
      <c r="R83" s="544">
        <f t="shared" si="2"/>
        <v>0</v>
      </c>
      <c r="S83" s="191" t="s">
        <v>95</v>
      </c>
      <c r="T83" s="210">
        <f t="shared" si="3"/>
        <v>0</v>
      </c>
      <c r="U83" s="211">
        <f>$T83/$R$84*100</f>
        <v>0</v>
      </c>
      <c r="V83" s="210">
        <f t="shared" si="4"/>
        <v>0</v>
      </c>
      <c r="W83" s="211">
        <f>$V83/$R$85*100</f>
        <v>0</v>
      </c>
      <c r="X83" s="57">
        <v>8.64</v>
      </c>
      <c r="Y83" s="131">
        <v>0.42899999999999999</v>
      </c>
      <c r="AA83" s="538"/>
    </row>
    <row r="84" spans="2:27" ht="28.5" customHeight="1">
      <c r="B84" s="621" t="s">
        <v>840</v>
      </c>
      <c r="C84" s="628" t="s">
        <v>823</v>
      </c>
      <c r="D84" s="629"/>
      <c r="E84" s="9" t="s">
        <v>96</v>
      </c>
      <c r="F84" s="58">
        <f>(F14*$X14+F15*$X15+F16*$X16+F17*$X17+F18*$X18+F19*$X19+F20*$X20+F21*$X21+F22*$X22+F23*$X23+F24*$X24+F25*$X25+F26*$X26+F27*$X27+F28*$X28+F29*$X29+F30*$X30+F31*$X31+F32*$X32+F33*$X33+F34*$X34+F35*$X35+F36*$X36+F56*$X56+F58*$X58+F60*$X60+F62*$X62+F64*$X64+F65*$X65+F66*$X66+F67*$X67+F68*$X68+F69*$X69+F71*$X71)*0.0258</f>
        <v>128.613</v>
      </c>
      <c r="G84" s="58">
        <f t="shared" ref="G84:Q84" si="13">(G14*$X14+G15*$X15+G16*$X16+G17*$X17+G18*$X18+G19*$X19+G20*$X20+G21*$X21+G22*$X22+G23*$X23+G24*$X24+G25*$X25+G26*$X26+G27*$X27+G28*$X28+G29*$X29+G30*$X30+G31*$X31+G32*$X32+G33*$X33+G34*$X34+G35*$X35+G36*$X36+G56*$X56+G58*$X58+G60*$X60+G62*$X62+G64*$X64+G65*$X65+G66*$X66+G67*$X67+G68*$X68+G69*$X69+G71*$X71)*0.0258</f>
        <v>128.613</v>
      </c>
      <c r="H84" s="58">
        <f t="shared" si="13"/>
        <v>128.613</v>
      </c>
      <c r="I84" s="58">
        <f t="shared" si="13"/>
        <v>128.613</v>
      </c>
      <c r="J84" s="58">
        <f t="shared" si="13"/>
        <v>128.613</v>
      </c>
      <c r="K84" s="58">
        <f t="shared" si="13"/>
        <v>128.613</v>
      </c>
      <c r="L84" s="58">
        <f t="shared" si="13"/>
        <v>128.613</v>
      </c>
      <c r="M84" s="58">
        <f t="shared" si="13"/>
        <v>128.613</v>
      </c>
      <c r="N84" s="58">
        <f t="shared" si="13"/>
        <v>128.613</v>
      </c>
      <c r="O84" s="58">
        <f t="shared" si="13"/>
        <v>128.613</v>
      </c>
      <c r="P84" s="58">
        <f t="shared" si="13"/>
        <v>128.613</v>
      </c>
      <c r="Q84" s="58">
        <f t="shared" si="13"/>
        <v>128.613</v>
      </c>
      <c r="R84" s="59">
        <f>SUM(F84:Q84)</f>
        <v>1543.3560000000004</v>
      </c>
      <c r="S84" s="60" t="e">
        <f>R84/R12</f>
        <v>#DIV/0!</v>
      </c>
      <c r="T84" s="3" t="s">
        <v>97</v>
      </c>
      <c r="U84" s="184"/>
      <c r="V84" s="184"/>
      <c r="W84" s="184"/>
    </row>
    <row r="85" spans="2:27" ht="28.5" customHeight="1" thickBot="1">
      <c r="B85" s="622"/>
      <c r="C85" s="630" t="s">
        <v>98</v>
      </c>
      <c r="D85" s="631"/>
      <c r="E85" s="18" t="s">
        <v>99</v>
      </c>
      <c r="F85" s="61">
        <f t="shared" ref="F85:Q85" si="14">F14*$Y14+F15*$Y15+F16*$Y16+F17*$Y17+F18*$Y18+F19*$Y19+F20*$Y20+F21*$Y21+F22*$Y22+F23*$Y23+F24*$Y24+F25*$Y25+F26*$Y26+F27*$Y27+F28*$Y28+F29*$Y29+F30*$Y30+F31*$Y31+F32*$Y32+F33*$Y33+F34*$Y34+F35*$Y35+F36*$Y36+F56*$Y56+F58*$Y58+F60*$Y60+F62*$Y62+F69*$Y69+F71*$Y71+F75*$Y75+F83*$Y83</f>
        <v>234.5</v>
      </c>
      <c r="G85" s="61">
        <f t="shared" si="14"/>
        <v>234.5</v>
      </c>
      <c r="H85" s="61">
        <f t="shared" si="14"/>
        <v>234.5</v>
      </c>
      <c r="I85" s="61">
        <f t="shared" si="14"/>
        <v>234.5</v>
      </c>
      <c r="J85" s="61">
        <f t="shared" si="14"/>
        <v>234.5</v>
      </c>
      <c r="K85" s="61">
        <f t="shared" si="14"/>
        <v>234.5</v>
      </c>
      <c r="L85" s="61">
        <f t="shared" si="14"/>
        <v>234.5</v>
      </c>
      <c r="M85" s="61">
        <f t="shared" si="14"/>
        <v>234.5</v>
      </c>
      <c r="N85" s="61">
        <f t="shared" si="14"/>
        <v>234.5</v>
      </c>
      <c r="O85" s="61">
        <f t="shared" si="14"/>
        <v>234.5</v>
      </c>
      <c r="P85" s="61">
        <f t="shared" si="14"/>
        <v>234.5</v>
      </c>
      <c r="Q85" s="61">
        <f t="shared" si="14"/>
        <v>234.5</v>
      </c>
      <c r="R85" s="62">
        <f>SUM(F85:Q85)</f>
        <v>2814</v>
      </c>
      <c r="S85" s="63" t="e">
        <f>R85/R12</f>
        <v>#DIV/0!</v>
      </c>
      <c r="T85" s="3" t="s">
        <v>50</v>
      </c>
      <c r="U85" s="184"/>
      <c r="V85" s="184"/>
      <c r="W85" s="184"/>
    </row>
    <row r="86" spans="2:27" s="64" customFormat="1"/>
    <row r="87" spans="2:27" s="64" customFormat="1" ht="12.6" thickBot="1">
      <c r="B87" s="3"/>
    </row>
    <row r="88" spans="2:27" s="64" customFormat="1" ht="28.8" customHeight="1" thickBot="1">
      <c r="B88" s="623" t="s">
        <v>841</v>
      </c>
      <c r="C88" s="628" t="s">
        <v>823</v>
      </c>
      <c r="D88" s="629"/>
      <c r="E88" s="9" t="s">
        <v>96</v>
      </c>
      <c r="F88" s="604">
        <f>(F14*$X14+F15*$X15+F16*$X16+F17*$X17+F18*$X18+F19*$X19+F20*$X20+F21*$X21+F22*$X22+F23*$X23+F24*$X24+F25*$X25+F26*$X26+F27*$X27+F28*$X28+F29*$X29+F30*$X30+F31*$X31+F32*$X32+F33*$X33+F34*$X34+F35*$X35+F36*$X36+F37*$X37+F38*$X38+F56*$X56+F58*$X58+F60*$X60+F62*$X62+F64*$X64+F65*$X65+F66*$X66+F67*$X67+F68*$X68+F73*$X73+F75*$X75+F76*$X76+F77*$X77)*0.0258+(F39*$X39+F40*$X40+F41*$X$41+F42*$X42+F43*$X43+F44*$X44+F45*$X45+F46*$X46+F47*$X47+F48*$X48+F49*$X49+F50*$X50+F51*$X51+F52*$X52+F53*$X53+F54*$X54+F78*$X78+F79*$X79+F80*$X80+F81*$X81+F82*$X82)*0.0258</f>
        <v>111.456</v>
      </c>
      <c r="G88" s="566">
        <f t="shared" ref="G88:Q88" si="15">(G14*$X14+G15*$X15+G16*$X16+G17*$X17+G18*$X18+G19*$X19+G20*$X20+G21*$X21+G22*$X22+G23*$X23+G24*$X24+G25*$X25+G26*$X26+G27*$X27+G28*$X28+G29*$X29+G30*$X30+G31*$X31+G32*$X32+G33*$X33+G34*$X34+G35*$X35+G36*$X36+G37*$X37+G38*$X38+G56*$X56+G58*$X58+G60*$X60+G62*$X62+G64*$X64+G65*$X65+G66*$X66+G67*$X67+G68*$X68+G73*$X73+G75*$X75+G76*$X76+G77*$X77)*0.0258+(G39*$X39+G40*$X40+G41*$X$41+G42*$X42+G43*$X43+G44*$X44+G45*$X45+G46*$X46+G47*$X47+G48*$X48+G49*$X49+G50*$X50+G51*$X51+G52*$X52+G53*$X53+G54*$X54+G78*$X78+G79*$X79+G80*$X80+G81*$X81+G82*$X82)*0.0258</f>
        <v>111.456</v>
      </c>
      <c r="H88" s="566">
        <f t="shared" si="15"/>
        <v>111.456</v>
      </c>
      <c r="I88" s="566">
        <f t="shared" si="15"/>
        <v>111.456</v>
      </c>
      <c r="J88" s="566">
        <f t="shared" si="15"/>
        <v>111.456</v>
      </c>
      <c r="K88" s="566">
        <f t="shared" si="15"/>
        <v>111.456</v>
      </c>
      <c r="L88" s="566">
        <f t="shared" si="15"/>
        <v>111.456</v>
      </c>
      <c r="M88" s="566">
        <f t="shared" si="15"/>
        <v>111.456</v>
      </c>
      <c r="N88" s="566">
        <f t="shared" si="15"/>
        <v>111.456</v>
      </c>
      <c r="O88" s="566">
        <f t="shared" si="15"/>
        <v>111.456</v>
      </c>
      <c r="P88" s="566">
        <f t="shared" si="15"/>
        <v>111.456</v>
      </c>
      <c r="Q88" s="567">
        <f t="shared" si="15"/>
        <v>111.456</v>
      </c>
      <c r="R88" s="565">
        <f>SUM(F88:Q88)</f>
        <v>1337.4719999999998</v>
      </c>
      <c r="S88" s="60" t="e">
        <f>R88/R12</f>
        <v>#DIV/0!</v>
      </c>
      <c r="T88" s="3" t="s">
        <v>824</v>
      </c>
    </row>
    <row r="89" spans="2:27" s="64" customFormat="1" ht="24" customHeight="1" thickBot="1">
      <c r="B89" s="623"/>
      <c r="C89" s="626" t="s">
        <v>821</v>
      </c>
      <c r="D89" s="627"/>
      <c r="E89" s="564" t="s">
        <v>96</v>
      </c>
      <c r="F89" s="561">
        <f>(F74*$X74+F76*$X76+F77*$X77+F78*$X78+F79*$X79+F80*$X80+F81*$X81+F82*$X82+F39*$X39+F40*$X40+F41*$X41+F42*$X42+F43*$X43+F44*$X44+F45*$X45+F46*$X46+F47*$X47+F48*$X48+F49*$X49+F50*$X50+F51*$X51+F52*$X52+F53*$X53+F54*$X54+F55*$X55)*0.0258</f>
        <v>17.83296</v>
      </c>
      <c r="G89" s="562">
        <f t="shared" ref="G89:Q89" si="16">(G74*$X74+G76*$X76+G77*$X77+G78*$X78+G79*$X79+G80*$X80+G81*$X81+G82*$X82+G39*$X39+G40*$X40+G41*$X41+G42*$X42+G43*$X43+G44*$X44+G45*$X45+G46*$X46+G47*$X47+G48*$X48+G49*$X49+G50*$X50+G51*$X51+G52*$X52+G53*$X53+G54*$X54+G55*$X55)*0.0258</f>
        <v>17.83296</v>
      </c>
      <c r="H89" s="562">
        <f t="shared" si="16"/>
        <v>17.83296</v>
      </c>
      <c r="I89" s="562">
        <f t="shared" si="16"/>
        <v>17.83296</v>
      </c>
      <c r="J89" s="562">
        <f t="shared" si="16"/>
        <v>17.83296</v>
      </c>
      <c r="K89" s="562">
        <f t="shared" si="16"/>
        <v>17.83296</v>
      </c>
      <c r="L89" s="562">
        <f t="shared" si="16"/>
        <v>17.83296</v>
      </c>
      <c r="M89" s="562">
        <f t="shared" si="16"/>
        <v>17.83296</v>
      </c>
      <c r="N89" s="562">
        <f t="shared" si="16"/>
        <v>17.83296</v>
      </c>
      <c r="O89" s="562">
        <f t="shared" si="16"/>
        <v>17.83296</v>
      </c>
      <c r="P89" s="562">
        <f t="shared" si="16"/>
        <v>17.83296</v>
      </c>
      <c r="Q89" s="563">
        <f t="shared" si="16"/>
        <v>17.83296</v>
      </c>
      <c r="R89" s="565">
        <f>SUM(F89:Q89)</f>
        <v>213.99552000000006</v>
      </c>
      <c r="S89" s="559"/>
      <c r="T89" s="3" t="s">
        <v>824</v>
      </c>
    </row>
    <row r="90" spans="2:27" s="64" customFormat="1" ht="24.6" customHeight="1" thickBot="1">
      <c r="B90" s="623"/>
      <c r="C90" s="678" t="s">
        <v>822</v>
      </c>
      <c r="D90" s="679"/>
      <c r="E90" s="560" t="s">
        <v>679</v>
      </c>
      <c r="F90" s="568">
        <f>F89/F88*100</f>
        <v>16</v>
      </c>
      <c r="G90" s="569">
        <f>G89/G88*100</f>
        <v>16</v>
      </c>
      <c r="H90" s="569">
        <f t="shared" ref="H90:Q90" si="17">H89/H88*100</f>
        <v>16</v>
      </c>
      <c r="I90" s="569">
        <f t="shared" si="17"/>
        <v>16</v>
      </c>
      <c r="J90" s="569">
        <f t="shared" si="17"/>
        <v>16</v>
      </c>
      <c r="K90" s="569">
        <f t="shared" si="17"/>
        <v>16</v>
      </c>
      <c r="L90" s="569">
        <f t="shared" si="17"/>
        <v>16</v>
      </c>
      <c r="M90" s="569">
        <f t="shared" si="17"/>
        <v>16</v>
      </c>
      <c r="N90" s="569">
        <f t="shared" si="17"/>
        <v>16</v>
      </c>
      <c r="O90" s="569">
        <f t="shared" si="17"/>
        <v>16</v>
      </c>
      <c r="P90" s="569">
        <f t="shared" si="17"/>
        <v>16</v>
      </c>
      <c r="Q90" s="569">
        <f t="shared" si="17"/>
        <v>16</v>
      </c>
      <c r="R90" s="20">
        <f>R89/R88*100</f>
        <v>16.000000000000007</v>
      </c>
      <c r="S90" s="559"/>
    </row>
    <row r="91" spans="2:27" s="64" customFormat="1" ht="15.6">
      <c r="B91" s="623"/>
      <c r="C91" s="129" t="s">
        <v>843</v>
      </c>
    </row>
    <row r="92" spans="2:27" s="64" customFormat="1">
      <c r="C92" s="570"/>
    </row>
    <row r="93" spans="2:27" s="64" customFormat="1"/>
    <row r="94" spans="2:27" s="64" customFormat="1"/>
    <row r="95" spans="2:27" s="64" customFormat="1"/>
    <row r="96" spans="2:27"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sheetData>
  <mergeCells count="61">
    <mergeCell ref="C90:D90"/>
    <mergeCell ref="C88:D88"/>
    <mergeCell ref="C5:D5"/>
    <mergeCell ref="E5:I5"/>
    <mergeCell ref="C6:D6"/>
    <mergeCell ref="E6:I6"/>
    <mergeCell ref="C7:D7"/>
    <mergeCell ref="E7:I7"/>
    <mergeCell ref="E8:I8"/>
    <mergeCell ref="C17:D17"/>
    <mergeCell ref="C14:D14"/>
    <mergeCell ref="C15:D15"/>
    <mergeCell ref="C16:D16"/>
    <mergeCell ref="B9:R9"/>
    <mergeCell ref="C8:D8"/>
    <mergeCell ref="O10:Q10"/>
    <mergeCell ref="C3:D3"/>
    <mergeCell ref="E3:I3"/>
    <mergeCell ref="K3:O3"/>
    <mergeCell ref="P3:S3"/>
    <mergeCell ref="C4:D4"/>
    <mergeCell ref="E4:I4"/>
    <mergeCell ref="B10:B11"/>
    <mergeCell ref="C10:D11"/>
    <mergeCell ref="E10:E11"/>
    <mergeCell ref="F10:N10"/>
    <mergeCell ref="C13:D13"/>
    <mergeCell ref="R10:R11"/>
    <mergeCell ref="X10:X11"/>
    <mergeCell ref="Y10:Y11"/>
    <mergeCell ref="C12:D12"/>
    <mergeCell ref="T10:U10"/>
    <mergeCell ref="V10:W10"/>
    <mergeCell ref="C34:D34"/>
    <mergeCell ref="C18:D18"/>
    <mergeCell ref="C19:D19"/>
    <mergeCell ref="C20:D20"/>
    <mergeCell ref="C21:D21"/>
    <mergeCell ref="C22:D22"/>
    <mergeCell ref="C23:D23"/>
    <mergeCell ref="C24:C25"/>
    <mergeCell ref="C26:C27"/>
    <mergeCell ref="C31:D31"/>
    <mergeCell ref="C32:D32"/>
    <mergeCell ref="C33:D33"/>
    <mergeCell ref="B84:B85"/>
    <mergeCell ref="B88:B91"/>
    <mergeCell ref="AA10:AA11"/>
    <mergeCell ref="C89:D89"/>
    <mergeCell ref="C84:D84"/>
    <mergeCell ref="C85:D85"/>
    <mergeCell ref="C35:D35"/>
    <mergeCell ref="C36:C38"/>
    <mergeCell ref="C56:D56"/>
    <mergeCell ref="C58:D58"/>
    <mergeCell ref="C60:D60"/>
    <mergeCell ref="C62:D62"/>
    <mergeCell ref="C64:C68"/>
    <mergeCell ref="C69:C72"/>
    <mergeCell ref="C73:C74"/>
    <mergeCell ref="C76:C77"/>
  </mergeCells>
  <phoneticPr fontId="1"/>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AW4"/>
  <sheetViews>
    <sheetView workbookViewId="0">
      <selection activeCell="T5" sqref="T5"/>
    </sheetView>
  </sheetViews>
  <sheetFormatPr defaultRowHeight="18"/>
  <cols>
    <col min="7" max="8" width="9.5" bestFit="1" customWidth="1"/>
    <col min="12" max="12" width="9.59765625" customWidth="1"/>
    <col min="14" max="15" width="14.69921875" customWidth="1"/>
    <col min="24" max="29" width="7.59765625" customWidth="1"/>
    <col min="36" max="38" width="9.796875" bestFit="1" customWidth="1"/>
    <col min="44" max="44" width="10.59765625" bestFit="1" customWidth="1"/>
  </cols>
  <sheetData>
    <row r="1" spans="1:49" s="213" customFormat="1" ht="13.2">
      <c r="B1" s="214">
        <v>1</v>
      </c>
      <c r="C1" s="214">
        <v>2</v>
      </c>
      <c r="D1" s="690">
        <v>3</v>
      </c>
      <c r="E1" s="690"/>
      <c r="F1" s="690"/>
      <c r="G1" s="214">
        <v>4</v>
      </c>
      <c r="H1" s="215">
        <v>5</v>
      </c>
      <c r="I1" s="214">
        <v>6</v>
      </c>
      <c r="J1" s="593">
        <v>7</v>
      </c>
      <c r="K1" s="214">
        <v>8</v>
      </c>
      <c r="L1" s="214">
        <v>9</v>
      </c>
      <c r="M1" s="214">
        <v>10</v>
      </c>
      <c r="N1" s="214">
        <v>11</v>
      </c>
      <c r="O1" s="593">
        <v>12</v>
      </c>
      <c r="P1" s="214">
        <v>13</v>
      </c>
      <c r="Q1" s="214">
        <v>11</v>
      </c>
      <c r="R1" s="214">
        <v>12</v>
      </c>
      <c r="S1" s="593">
        <v>13</v>
      </c>
      <c r="T1" s="593">
        <v>14</v>
      </c>
      <c r="U1" s="214">
        <v>15</v>
      </c>
      <c r="V1" s="214">
        <v>16</v>
      </c>
    </row>
    <row r="2" spans="1:49" s="213" customFormat="1" ht="13.2">
      <c r="B2" s="216" t="str">
        <f>'記入用紙１ 全体'!B5</f>
        <v>会社名</v>
      </c>
      <c r="C2" s="216" t="str">
        <f>'記入用紙１ 全体'!B6</f>
        <v>事業所名</v>
      </c>
      <c r="D2" s="216" t="str">
        <f>'記入用紙１ 全体'!B7</f>
        <v>担当者名</v>
      </c>
      <c r="E2" s="216" t="str">
        <f>'記入用紙１ 全体'!B8</f>
        <v>(役職等)</v>
      </c>
      <c r="F2" s="216" t="str">
        <f>'記入用紙１ 全体'!B9</f>
        <v>(Eメール)</v>
      </c>
      <c r="G2" s="216" t="s">
        <v>397</v>
      </c>
      <c r="H2" s="216" t="s">
        <v>398</v>
      </c>
      <c r="I2" s="216" t="str">
        <f>'記入用紙１ 全体'!B11</f>
        <v>電力会社</v>
      </c>
      <c r="J2" s="594" t="str">
        <f>'記入用紙１ 全体'!B12</f>
        <v>非化石割合(％、電力会社データ）</v>
      </c>
      <c r="K2" s="216" t="str">
        <f>'記入用紙１ 全体'!B13</f>
        <v>資源エネルギー庁定期報告</v>
      </c>
      <c r="L2" s="216" t="str">
        <f>'記入用紙１ 全体'!B18</f>
        <v>溶解重量</v>
      </c>
      <c r="M2" s="216" t="str">
        <f>'記入用紙１ 全体'!B19</f>
        <v>生産重量</v>
      </c>
      <c r="N2" s="215" t="str">
        <f>'記入用紙１ 全体'!B15</f>
        <v>エネルギー使用量(原油換算,旧法)</v>
      </c>
      <c r="O2" s="595" t="str">
        <f>'記入用紙１ 全体'!B16</f>
        <v>エネルギー使用量(原油換算,改正法)</v>
      </c>
      <c r="P2" s="216" t="str">
        <f>'記入用紙１ 全体'!B17</f>
        <v>CO2換算</v>
      </c>
      <c r="Q2" s="216" t="str">
        <f>'記入用紙１ 全体'!B24</f>
        <v>エネルギー使用量(旧法)/溶解重量</v>
      </c>
      <c r="R2" s="216" t="str">
        <f>'記入用紙１ 全体'!B25</f>
        <v>エネルギー使用量(旧法)/生産重量</v>
      </c>
      <c r="S2" s="594" t="str">
        <f>'記入用紙１ 全体'!B26</f>
        <v>エネルギー使用量(改正)/溶解重量</v>
      </c>
      <c r="T2" s="594" t="str">
        <f>'記入用紙１ 全体'!B27</f>
        <v>エネルギー使用量(改正)/生産重量</v>
      </c>
      <c r="U2" s="215" t="str">
        <f>'記入用紙１ 全体'!B28</f>
        <v>CO2換算/溶解量</v>
      </c>
      <c r="V2" s="215" t="str">
        <f>'記入用紙１ 全体'!B29</f>
        <v>CO2換算/生産重量</v>
      </c>
      <c r="X2" s="690" t="s">
        <v>249</v>
      </c>
      <c r="Y2" s="690"/>
      <c r="Z2" s="690" t="s">
        <v>401</v>
      </c>
      <c r="AA2" s="690"/>
      <c r="AB2" s="690" t="s">
        <v>402</v>
      </c>
      <c r="AC2" s="690"/>
      <c r="AD2" s="690" t="s">
        <v>403</v>
      </c>
      <c r="AE2" s="690"/>
      <c r="AF2" s="690"/>
      <c r="AG2" s="690" t="s">
        <v>404</v>
      </c>
      <c r="AH2" s="690"/>
      <c r="AI2" s="690"/>
      <c r="AJ2" s="216" t="s">
        <v>405</v>
      </c>
      <c r="AK2" s="216" t="s">
        <v>406</v>
      </c>
      <c r="AL2" s="216" t="s">
        <v>407</v>
      </c>
      <c r="AM2" s="216" t="s">
        <v>408</v>
      </c>
      <c r="AN2" s="216" t="s">
        <v>409</v>
      </c>
      <c r="AO2" s="216" t="s">
        <v>410</v>
      </c>
      <c r="AP2" s="216" t="s">
        <v>411</v>
      </c>
      <c r="AQ2" s="216" t="s">
        <v>412</v>
      </c>
      <c r="AR2" s="216" t="s">
        <v>413</v>
      </c>
      <c r="AS2" s="216" t="s">
        <v>414</v>
      </c>
      <c r="AT2" s="216" t="s">
        <v>415</v>
      </c>
      <c r="AU2" s="216" t="s">
        <v>416</v>
      </c>
      <c r="AV2" s="216" t="s">
        <v>417</v>
      </c>
      <c r="AW2" s="216" t="s">
        <v>418</v>
      </c>
    </row>
    <row r="3" spans="1:49" s="213" customFormat="1" ht="13.2">
      <c r="B3" s="215"/>
      <c r="C3" s="215"/>
      <c r="D3" s="215"/>
      <c r="E3" s="215"/>
      <c r="F3" s="215"/>
      <c r="G3" s="215"/>
      <c r="H3" s="215"/>
      <c r="I3" s="215"/>
      <c r="J3" s="595"/>
      <c r="K3" s="215"/>
      <c r="L3" s="216" t="s">
        <v>421</v>
      </c>
      <c r="M3" s="216" t="s">
        <v>421</v>
      </c>
      <c r="N3" s="216" t="s">
        <v>419</v>
      </c>
      <c r="O3" s="216" t="s">
        <v>419</v>
      </c>
      <c r="P3" s="216" t="s">
        <v>385</v>
      </c>
      <c r="Q3" s="216" t="s">
        <v>839</v>
      </c>
      <c r="R3" s="216" t="s">
        <v>839</v>
      </c>
      <c r="S3" s="216" t="s">
        <v>839</v>
      </c>
      <c r="T3" s="216" t="s">
        <v>839</v>
      </c>
      <c r="U3" s="216" t="s">
        <v>420</v>
      </c>
      <c r="V3" s="216" t="s">
        <v>420</v>
      </c>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row>
    <row r="4" spans="1:49" s="213" customFormat="1" ht="13.2">
      <c r="A4" s="217" t="s">
        <v>422</v>
      </c>
      <c r="B4" s="212">
        <f>'記入用紙１ 全体'!C5</f>
        <v>0</v>
      </c>
      <c r="C4" s="212">
        <f>'記入用紙１ 全体'!C6</f>
        <v>0</v>
      </c>
      <c r="D4" s="212">
        <f>'記入用紙１ 全体'!C7</f>
        <v>0</v>
      </c>
      <c r="E4" s="212">
        <f>'記入用紙１ 全体'!C8</f>
        <v>0</v>
      </c>
      <c r="F4" s="212">
        <f>'記入用紙１ 全体'!C9</f>
        <v>0</v>
      </c>
      <c r="G4" s="212" t="str">
        <f>'記入用紙１ 全体'!C10</f>
        <v>▼押して、リストより選択</v>
      </c>
      <c r="H4" s="212" t="str">
        <f>'記入用紙１ 全体'!D10</f>
        <v>▼押して、リストより選択</v>
      </c>
      <c r="I4" s="212" t="str">
        <f>'記入用紙１ 全体'!C11</f>
        <v>北陸電力（株）　0.469</v>
      </c>
      <c r="J4" s="596" t="str">
        <f>'記入用紙１ 全体'!C12</f>
        <v>北陸電力（株）　0.160</v>
      </c>
      <c r="K4" s="212" t="str">
        <f>'記入用紙１ 全体'!C13</f>
        <v>▼押して、リストより選択</v>
      </c>
      <c r="L4" s="212">
        <f>'記入用紙１ 全体'!C18</f>
        <v>0</v>
      </c>
      <c r="M4" s="212">
        <f>'記入用紙１ 全体'!C19</f>
        <v>0</v>
      </c>
      <c r="N4" s="212">
        <f>'記入用紙１ 全体'!C15</f>
        <v>1543</v>
      </c>
      <c r="O4" s="596">
        <f>'記入用紙１ 全体'!C16</f>
        <v>1337</v>
      </c>
      <c r="P4" s="212">
        <f>'記入用紙１ 全体'!C17</f>
        <v>2814</v>
      </c>
      <c r="Q4" s="212" t="e">
        <f>'記入用紙１ 全体'!C24</f>
        <v>#DIV/0!</v>
      </c>
      <c r="R4" s="212" t="e">
        <f>'記入用紙１ 全体'!C25</f>
        <v>#DIV/0!</v>
      </c>
      <c r="S4" s="596" t="e">
        <f>'記入用紙１ 全体'!C26</f>
        <v>#DIV/0!</v>
      </c>
      <c r="T4" s="596" t="e">
        <f>'記入用紙１ 全体'!C27</f>
        <v>#DIV/0!</v>
      </c>
      <c r="U4" s="212" t="e">
        <f>'記入用紙１ 全体'!C28</f>
        <v>#DIV/0!</v>
      </c>
      <c r="V4" s="212" t="e">
        <f>'記入用紙１ 全体'!C29</f>
        <v>#DIV/0!</v>
      </c>
      <c r="X4" s="212" t="str">
        <f>'記入用紙１ 全体'!C32</f>
        <v>▼押して、リストより選択</v>
      </c>
      <c r="Y4" s="212">
        <f>'記入用紙１ 全体'!C33</f>
        <v>0</v>
      </c>
      <c r="Z4" s="212" t="str">
        <f>'記入用紙１ 全体'!C34</f>
        <v>▼押して、リストより選択</v>
      </c>
      <c r="AA4" s="212">
        <f>'記入用紙１ 全体'!C35</f>
        <v>0</v>
      </c>
      <c r="AB4" s="212" t="str">
        <f>'記入用紙１ 全体'!C36</f>
        <v>▼押して、リストより選択</v>
      </c>
      <c r="AC4" s="212">
        <f>'記入用紙１ 全体'!C37</f>
        <v>0</v>
      </c>
      <c r="AD4" s="212" t="str">
        <f>'記入用紙１ 全体'!C40</f>
        <v>▼押して、リストより選択</v>
      </c>
      <c r="AE4" s="212">
        <f>'記入用紙１ 全体'!C41</f>
        <v>0</v>
      </c>
      <c r="AF4" s="212">
        <f>'記入用紙１ 全体'!C42</f>
        <v>0</v>
      </c>
      <c r="AG4" s="212" t="str">
        <f>'記入用紙１ 全体'!C43</f>
        <v>▼押して、リストより選択</v>
      </c>
      <c r="AH4" s="212">
        <f>'記入用紙１ 全体'!C44</f>
        <v>0</v>
      </c>
      <c r="AI4" s="212">
        <f>'記入用紙１ 全体'!C45</f>
        <v>0</v>
      </c>
      <c r="AJ4" s="212">
        <f>'記入用紙１ 全体'!C46</f>
        <v>0</v>
      </c>
      <c r="AK4" s="212">
        <f>'記入用紙１ 全体'!C47</f>
        <v>0</v>
      </c>
      <c r="AL4" s="212">
        <f>'記入用紙１ 全体'!C48</f>
        <v>0</v>
      </c>
      <c r="AM4" s="212">
        <f>'記入用紙１ 全体'!C49</f>
        <v>0</v>
      </c>
      <c r="AN4" s="212">
        <f>'記入用紙１ 全体'!C50</f>
        <v>0</v>
      </c>
      <c r="AO4" s="212">
        <f>'記入用紙１ 全体'!C51</f>
        <v>0</v>
      </c>
      <c r="AP4" s="212">
        <f>'記入用紙１ 全体'!C52</f>
        <v>0</v>
      </c>
      <c r="AQ4" s="212">
        <f>'記入用紙１ 全体'!C53</f>
        <v>0</v>
      </c>
      <c r="AR4" s="212">
        <f>'記入用紙１ 全体'!C54</f>
        <v>0</v>
      </c>
      <c r="AS4" s="212">
        <f>'記入用紙１ 全体'!C55</f>
        <v>0</v>
      </c>
      <c r="AT4" s="212">
        <f>'記入用紙１ 全体'!C56</f>
        <v>0</v>
      </c>
      <c r="AU4" s="212">
        <f>'記入用紙１ 全体'!C57</f>
        <v>0</v>
      </c>
      <c r="AV4" s="212">
        <f>'記入用紙１ 全体'!C58</f>
        <v>0</v>
      </c>
      <c r="AW4" s="212">
        <f>'記入用紙１ 全体'!C59</f>
        <v>0</v>
      </c>
    </row>
  </sheetData>
  <mergeCells count="6">
    <mergeCell ref="AG2:AI2"/>
    <mergeCell ref="D1:F1"/>
    <mergeCell ref="X2:Y2"/>
    <mergeCell ref="Z2:AA2"/>
    <mergeCell ref="AB2:AC2"/>
    <mergeCell ref="AD2:AF2"/>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84"/>
  <sheetViews>
    <sheetView topLeftCell="D43" workbookViewId="0">
      <selection activeCell="I36" sqref="I36"/>
    </sheetView>
  </sheetViews>
  <sheetFormatPr defaultColWidth="8.09765625" defaultRowHeight="18"/>
  <cols>
    <col min="3" max="3" width="27.796875" customWidth="1"/>
    <col min="4" max="4" width="12.59765625" style="2" bestFit="1" customWidth="1"/>
    <col min="5" max="5" width="11.296875" customWidth="1"/>
    <col min="6" max="6" width="16.296875" bestFit="1" customWidth="1"/>
    <col min="7" max="7" width="13.796875" bestFit="1" customWidth="1"/>
    <col min="8" max="8" width="37.296875" customWidth="1"/>
    <col min="9" max="9" width="21.59765625" customWidth="1"/>
    <col min="10" max="10" width="17.09765625" customWidth="1"/>
    <col min="11" max="11" width="14.5" bestFit="1" customWidth="1"/>
    <col min="12" max="12" width="15.296875" style="2" customWidth="1"/>
    <col min="13" max="13" width="12.09765625" customWidth="1"/>
    <col min="14" max="14" width="11.59765625" customWidth="1"/>
    <col min="15" max="16" width="12" bestFit="1" customWidth="1"/>
    <col min="17" max="17" width="30.09765625" customWidth="1"/>
  </cols>
  <sheetData>
    <row r="1" spans="1:13">
      <c r="B1" t="s">
        <v>100</v>
      </c>
      <c r="C1" t="s">
        <v>100</v>
      </c>
      <c r="D1" s="2" t="s">
        <v>100</v>
      </c>
      <c r="E1" t="s">
        <v>100</v>
      </c>
      <c r="F1" t="s">
        <v>100</v>
      </c>
      <c r="G1" t="s">
        <v>100</v>
      </c>
      <c r="H1" t="s">
        <v>100</v>
      </c>
      <c r="L1" s="2" t="s">
        <v>100</v>
      </c>
      <c r="M1" t="s">
        <v>100</v>
      </c>
    </row>
    <row r="2" spans="1:13" ht="21.75" customHeight="1">
      <c r="C2" s="65" t="s">
        <v>101</v>
      </c>
    </row>
    <row r="4" spans="1:13">
      <c r="C4" t="s">
        <v>102</v>
      </c>
    </row>
    <row r="5" spans="1:13">
      <c r="C5" t="s">
        <v>103</v>
      </c>
      <c r="G5" t="s">
        <v>104</v>
      </c>
    </row>
    <row r="7" spans="1:13">
      <c r="C7" s="691" t="s">
        <v>105</v>
      </c>
      <c r="D7" s="66"/>
      <c r="E7" s="67" t="s">
        <v>106</v>
      </c>
      <c r="F7" s="67" t="s">
        <v>107</v>
      </c>
      <c r="G7" s="67" t="s">
        <v>108</v>
      </c>
    </row>
    <row r="8" spans="1:13" ht="18.75" customHeight="1">
      <c r="C8" s="692"/>
      <c r="D8" s="67" t="s">
        <v>109</v>
      </c>
      <c r="E8" s="67" t="s">
        <v>110</v>
      </c>
      <c r="F8" s="67" t="s">
        <v>111</v>
      </c>
      <c r="G8" s="67" t="s">
        <v>112</v>
      </c>
    </row>
    <row r="9" spans="1:13">
      <c r="A9">
        <v>2.62</v>
      </c>
      <c r="C9" s="68" t="s">
        <v>113</v>
      </c>
      <c r="D9" s="67" t="s">
        <v>114</v>
      </c>
      <c r="E9" s="69">
        <v>38.200000000000003</v>
      </c>
      <c r="F9" s="70">
        <f>G9*E9*44/12</f>
        <v>2.6192466666666667</v>
      </c>
      <c r="G9" s="67">
        <v>1.8700000000000001E-2</v>
      </c>
    </row>
    <row r="10" spans="1:13">
      <c r="A10">
        <v>2.38</v>
      </c>
      <c r="C10" s="68" t="s">
        <v>115</v>
      </c>
      <c r="D10" s="67" t="s">
        <v>114</v>
      </c>
      <c r="E10" s="71">
        <v>35.299999999999997</v>
      </c>
      <c r="F10" s="70">
        <f t="shared" ref="F10:F31" si="0">G10*E10*44/12</f>
        <v>2.3815733333333333</v>
      </c>
      <c r="G10" s="67">
        <v>1.84E-2</v>
      </c>
    </row>
    <row r="11" spans="1:13">
      <c r="A11">
        <v>2.3199999999999998</v>
      </c>
      <c r="C11" s="68" t="s">
        <v>116</v>
      </c>
      <c r="D11" s="67" t="s">
        <v>114</v>
      </c>
      <c r="E11" s="71">
        <v>34.6</v>
      </c>
      <c r="F11" s="70">
        <f t="shared" si="0"/>
        <v>2.3216600000000001</v>
      </c>
      <c r="G11" s="67">
        <v>1.83E-2</v>
      </c>
    </row>
    <row r="12" spans="1:13">
      <c r="A12">
        <v>2.2400000000000002</v>
      </c>
      <c r="C12" s="68" t="s">
        <v>117</v>
      </c>
      <c r="D12" s="67" t="s">
        <v>114</v>
      </c>
      <c r="E12" s="71">
        <v>33.6</v>
      </c>
      <c r="F12" s="70">
        <f t="shared" si="0"/>
        <v>2.2422400000000002</v>
      </c>
      <c r="G12" s="67">
        <v>1.8200000000000001E-2</v>
      </c>
    </row>
    <row r="13" spans="1:13">
      <c r="A13">
        <v>2.4900000000000002</v>
      </c>
      <c r="C13" s="68" t="s">
        <v>118</v>
      </c>
      <c r="D13" s="67" t="s">
        <v>114</v>
      </c>
      <c r="E13" s="71">
        <v>36.700000000000003</v>
      </c>
      <c r="F13" s="70">
        <f t="shared" si="0"/>
        <v>2.4894833333333337</v>
      </c>
      <c r="G13" s="67">
        <v>1.8499999999999999E-2</v>
      </c>
    </row>
    <row r="14" spans="1:13">
      <c r="A14">
        <v>2.58</v>
      </c>
      <c r="C14" s="68" t="s">
        <v>119</v>
      </c>
      <c r="D14" s="67" t="s">
        <v>114</v>
      </c>
      <c r="E14" s="71">
        <v>37.700000000000003</v>
      </c>
      <c r="F14" s="70">
        <f t="shared" si="0"/>
        <v>2.5849633333333339</v>
      </c>
      <c r="G14" s="67">
        <v>1.8700000000000001E-2</v>
      </c>
    </row>
    <row r="15" spans="1:13">
      <c r="A15">
        <v>2.71</v>
      </c>
      <c r="C15" s="68" t="s">
        <v>120</v>
      </c>
      <c r="D15" s="67" t="s">
        <v>114</v>
      </c>
      <c r="E15" s="71">
        <v>39.1</v>
      </c>
      <c r="F15" s="70">
        <f t="shared" si="0"/>
        <v>2.7096300000000002</v>
      </c>
      <c r="G15" s="67">
        <v>1.89E-2</v>
      </c>
    </row>
    <row r="16" spans="1:13">
      <c r="A16">
        <v>3</v>
      </c>
      <c r="C16" s="68" t="s">
        <v>121</v>
      </c>
      <c r="D16" s="67" t="s">
        <v>114</v>
      </c>
      <c r="E16" s="71">
        <v>41.9</v>
      </c>
      <c r="F16" s="70">
        <f t="shared" si="0"/>
        <v>2.9958499999999995</v>
      </c>
      <c r="G16" s="67">
        <v>1.95E-2</v>
      </c>
    </row>
    <row r="17" spans="1:13">
      <c r="A17">
        <v>3.12</v>
      </c>
      <c r="C17" s="68" t="s">
        <v>122</v>
      </c>
      <c r="D17" s="67" t="s">
        <v>123</v>
      </c>
      <c r="E17" s="71">
        <v>40.9</v>
      </c>
      <c r="F17" s="70">
        <f t="shared" si="0"/>
        <v>3.1193066666666667</v>
      </c>
      <c r="G17" s="67">
        <v>2.0799999999999999E-2</v>
      </c>
    </row>
    <row r="18" spans="1:13">
      <c r="A18">
        <v>2.78</v>
      </c>
      <c r="C18" s="68" t="s">
        <v>124</v>
      </c>
      <c r="D18" s="67" t="s">
        <v>123</v>
      </c>
      <c r="E18" s="71">
        <v>29.9</v>
      </c>
      <c r="F18" s="70">
        <f t="shared" si="0"/>
        <v>2.7846866666666661</v>
      </c>
      <c r="G18" s="67">
        <v>2.5399999999999999E-2</v>
      </c>
    </row>
    <row r="19" spans="1:13">
      <c r="A19">
        <v>3</v>
      </c>
      <c r="C19" s="68" t="s">
        <v>125</v>
      </c>
      <c r="D19" s="67" t="s">
        <v>123</v>
      </c>
      <c r="E19" s="72">
        <v>50.8</v>
      </c>
      <c r="F19" s="70">
        <f t="shared" si="0"/>
        <v>2.9988933333333332</v>
      </c>
      <c r="G19" s="73">
        <v>1.61E-2</v>
      </c>
    </row>
    <row r="20" spans="1:13">
      <c r="A20">
        <v>2.34</v>
      </c>
      <c r="C20" s="68" t="s">
        <v>126</v>
      </c>
      <c r="D20" s="67" t="s">
        <v>127</v>
      </c>
      <c r="E20" s="71">
        <v>44.9</v>
      </c>
      <c r="F20" s="70">
        <f t="shared" si="0"/>
        <v>2.3377933333333334</v>
      </c>
      <c r="G20" s="67">
        <v>1.4200000000000001E-2</v>
      </c>
    </row>
    <row r="21" spans="1:13">
      <c r="A21">
        <v>2.7</v>
      </c>
      <c r="C21" s="68" t="s">
        <v>128</v>
      </c>
      <c r="D21" s="67" t="s">
        <v>123</v>
      </c>
      <c r="E21" s="71">
        <v>54.6</v>
      </c>
      <c r="F21" s="70">
        <f t="shared" si="0"/>
        <v>2.7027000000000001</v>
      </c>
      <c r="G21" s="67">
        <v>1.35E-2</v>
      </c>
    </row>
    <row r="22" spans="1:13">
      <c r="A22">
        <v>2.2200000000000002</v>
      </c>
      <c r="C22" s="68" t="s">
        <v>129</v>
      </c>
      <c r="D22" s="67" t="s">
        <v>127</v>
      </c>
      <c r="E22" s="69">
        <v>43.5</v>
      </c>
      <c r="F22" s="70">
        <f t="shared" si="0"/>
        <v>2.21705</v>
      </c>
      <c r="G22" s="67">
        <v>1.3899999999999999E-2</v>
      </c>
    </row>
    <row r="23" spans="1:13">
      <c r="A23">
        <v>2.61</v>
      </c>
      <c r="C23" s="68" t="s">
        <v>130</v>
      </c>
      <c r="D23" s="67" t="s">
        <v>123</v>
      </c>
      <c r="E23" s="74">
        <v>29</v>
      </c>
      <c r="F23" s="70">
        <f t="shared" si="0"/>
        <v>2.6051666666666669</v>
      </c>
      <c r="G23" s="67">
        <v>2.4500000000000001E-2</v>
      </c>
    </row>
    <row r="24" spans="1:13">
      <c r="A24">
        <v>2.33</v>
      </c>
      <c r="C24" s="68" t="s">
        <v>131</v>
      </c>
      <c r="D24" s="67" t="s">
        <v>123</v>
      </c>
      <c r="E24" s="71">
        <v>25.7</v>
      </c>
      <c r="F24" s="70">
        <f t="shared" si="0"/>
        <v>2.3275633333333334</v>
      </c>
      <c r="G24" s="67">
        <v>2.47E-2</v>
      </c>
      <c r="L24" s="2" t="s">
        <v>132</v>
      </c>
    </row>
    <row r="25" spans="1:13">
      <c r="A25">
        <v>2.52</v>
      </c>
      <c r="C25" s="68" t="s">
        <v>133</v>
      </c>
      <c r="D25" s="67" t="s">
        <v>123</v>
      </c>
      <c r="E25" s="69">
        <v>26.9</v>
      </c>
      <c r="F25" s="70">
        <f t="shared" si="0"/>
        <v>2.5151499999999998</v>
      </c>
      <c r="G25" s="67">
        <v>2.5499999999999998E-2</v>
      </c>
      <c r="L25" s="75">
        <f>0.0245*28.9*44/12</f>
        <v>2.5961833333333333</v>
      </c>
      <c r="M25" t="s">
        <v>134</v>
      </c>
    </row>
    <row r="26" spans="1:13">
      <c r="A26">
        <v>3.17</v>
      </c>
      <c r="C26" s="68" t="s">
        <v>135</v>
      </c>
      <c r="D26" s="67" t="s">
        <v>123</v>
      </c>
      <c r="E26" s="71">
        <v>29.4</v>
      </c>
      <c r="F26" s="70">
        <f t="shared" si="0"/>
        <v>3.1693199999999995</v>
      </c>
      <c r="G26" s="67">
        <v>2.9399999999999999E-2</v>
      </c>
      <c r="M26" t="s">
        <v>50</v>
      </c>
    </row>
    <row r="27" spans="1:13">
      <c r="A27">
        <v>2.86</v>
      </c>
      <c r="C27" s="68" t="s">
        <v>136</v>
      </c>
      <c r="D27" s="67" t="s">
        <v>123</v>
      </c>
      <c r="E27" s="71">
        <v>37.299999999999997</v>
      </c>
      <c r="F27" s="70">
        <f t="shared" si="0"/>
        <v>2.8584233333333326</v>
      </c>
      <c r="G27" s="67">
        <v>2.0899999999999998E-2</v>
      </c>
      <c r="L27" s="2" t="s">
        <v>137</v>
      </c>
    </row>
    <row r="28" spans="1:13">
      <c r="A28">
        <v>0.85</v>
      </c>
      <c r="C28" s="68" t="s">
        <v>138</v>
      </c>
      <c r="D28" s="67" t="s">
        <v>127</v>
      </c>
      <c r="E28" s="71">
        <v>21.1</v>
      </c>
      <c r="F28" s="70">
        <f t="shared" si="0"/>
        <v>0.85103333333333342</v>
      </c>
      <c r="G28" s="67">
        <v>1.0999999999999999E-2</v>
      </c>
    </row>
    <row r="29" spans="1:13">
      <c r="A29">
        <v>0.33</v>
      </c>
      <c r="C29" s="68" t="s">
        <v>139</v>
      </c>
      <c r="D29" s="67" t="s">
        <v>127</v>
      </c>
      <c r="E29" s="71">
        <v>3.41</v>
      </c>
      <c r="F29" s="70">
        <f t="shared" si="0"/>
        <v>0.32883766666666664</v>
      </c>
      <c r="G29" s="73">
        <v>2.63E-2</v>
      </c>
    </row>
    <row r="30" spans="1:13">
      <c r="A30">
        <v>1.18</v>
      </c>
      <c r="C30" s="68" t="s">
        <v>140</v>
      </c>
      <c r="D30" s="67" t="s">
        <v>127</v>
      </c>
      <c r="E30" s="71">
        <v>8.41</v>
      </c>
      <c r="F30" s="70">
        <f t="shared" si="0"/>
        <v>1.1841279999999998</v>
      </c>
      <c r="G30" s="67">
        <v>3.8399999999999997E-2</v>
      </c>
    </row>
    <row r="31" spans="1:13">
      <c r="A31">
        <v>2.23</v>
      </c>
      <c r="B31">
        <v>44.8</v>
      </c>
      <c r="C31" s="68" t="s">
        <v>141</v>
      </c>
      <c r="D31" s="67" t="s">
        <v>127</v>
      </c>
      <c r="E31" s="76">
        <v>44.8</v>
      </c>
      <c r="F31" s="70">
        <f t="shared" si="0"/>
        <v>2.2340266666666664</v>
      </c>
      <c r="G31" s="73">
        <v>1.3599999999999999E-2</v>
      </c>
      <c r="H31" t="s">
        <v>142</v>
      </c>
    </row>
    <row r="32" spans="1:13">
      <c r="C32" s="1" t="s">
        <v>143</v>
      </c>
      <c r="D32" s="67"/>
      <c r="E32" s="67"/>
      <c r="F32" s="67"/>
      <c r="G32" s="67"/>
    </row>
    <row r="33" spans="3:19">
      <c r="C33" s="68" t="s">
        <v>144</v>
      </c>
      <c r="D33" s="67" t="s">
        <v>145</v>
      </c>
      <c r="E33" s="77">
        <v>1.02</v>
      </c>
      <c r="F33" s="67">
        <v>6.0100000000000001E-2</v>
      </c>
      <c r="G33" s="67" t="s">
        <v>146</v>
      </c>
    </row>
    <row r="34" spans="3:19">
      <c r="C34" s="68" t="s">
        <v>147</v>
      </c>
      <c r="D34" s="67" t="s">
        <v>145</v>
      </c>
      <c r="E34" s="77">
        <v>1.36</v>
      </c>
      <c r="F34" s="67">
        <v>5.6800000000000003E-2</v>
      </c>
      <c r="G34" s="67" t="s">
        <v>146</v>
      </c>
    </row>
    <row r="35" spans="3:19" ht="24">
      <c r="C35" s="1" t="s">
        <v>148</v>
      </c>
      <c r="D35" s="67"/>
      <c r="E35" s="67"/>
      <c r="F35" s="67"/>
      <c r="G35" s="67"/>
      <c r="H35" s="415" t="s">
        <v>149</v>
      </c>
      <c r="I35" s="416" t="s">
        <v>688</v>
      </c>
      <c r="J35" s="415" t="s">
        <v>687</v>
      </c>
      <c r="K35" s="416" t="s">
        <v>394</v>
      </c>
      <c r="L35" s="416" t="s">
        <v>393</v>
      </c>
      <c r="M35" s="416" t="s">
        <v>150</v>
      </c>
      <c r="N35" s="416" t="s">
        <v>151</v>
      </c>
      <c r="O35" s="417" t="s">
        <v>152</v>
      </c>
      <c r="P35" s="417" t="s">
        <v>153</v>
      </c>
    </row>
    <row r="36" spans="3:19">
      <c r="C36" s="78" t="s">
        <v>154</v>
      </c>
      <c r="D36" s="67" t="s">
        <v>155</v>
      </c>
      <c r="E36" s="67"/>
      <c r="F36" s="79">
        <f>I36</f>
        <v>0.53300000000000003</v>
      </c>
      <c r="G36" s="67" t="s">
        <v>146</v>
      </c>
      <c r="H36" s="439" t="s">
        <v>154</v>
      </c>
      <c r="I36" s="444">
        <v>0.53300000000000003</v>
      </c>
      <c r="J36" s="441">
        <v>0.54900000000000004</v>
      </c>
      <c r="K36" s="418">
        <v>0.60099999999999998</v>
      </c>
      <c r="L36" s="419">
        <v>0.59299999999999997</v>
      </c>
      <c r="M36" s="419">
        <v>0.64300000000000002</v>
      </c>
      <c r="N36" s="419">
        <v>0.48499999999999999</v>
      </c>
      <c r="O36" s="419">
        <v>0.66900000000000004</v>
      </c>
      <c r="P36" s="419">
        <v>0.68300000000000005</v>
      </c>
      <c r="Q36" s="80" t="s">
        <v>638</v>
      </c>
    </row>
    <row r="37" spans="3:19">
      <c r="C37" s="78" t="s">
        <v>156</v>
      </c>
      <c r="D37" s="67" t="s">
        <v>157</v>
      </c>
      <c r="E37" s="67"/>
      <c r="F37" s="79">
        <f t="shared" ref="F37:F58" si="1">I37</f>
        <v>0.47699999999999998</v>
      </c>
      <c r="G37" s="67"/>
      <c r="H37" s="439" t="s">
        <v>156</v>
      </c>
      <c r="I37" s="444">
        <v>0.47699999999999998</v>
      </c>
      <c r="J37" s="441">
        <v>0.496</v>
      </c>
      <c r="K37" s="418">
        <v>0.47599999999999998</v>
      </c>
      <c r="L37" s="419">
        <v>0.51900000000000002</v>
      </c>
      <c r="M37" s="419">
        <v>0.52200000000000002</v>
      </c>
      <c r="N37" s="419">
        <v>0.54700000000000004</v>
      </c>
      <c r="O37" s="419">
        <v>0.55600000000000005</v>
      </c>
      <c r="P37" s="419">
        <v>0.57099999999999995</v>
      </c>
      <c r="Q37" s="80" t="s">
        <v>639</v>
      </c>
      <c r="S37" s="81"/>
    </row>
    <row r="38" spans="3:19" ht="36">
      <c r="C38" s="78" t="s">
        <v>158</v>
      </c>
      <c r="D38" s="67" t="s">
        <v>157</v>
      </c>
      <c r="E38" s="67"/>
      <c r="F38" s="79">
        <f t="shared" si="1"/>
        <v>0.438</v>
      </c>
      <c r="G38" s="67"/>
      <c r="H38" s="439" t="s">
        <v>159</v>
      </c>
      <c r="I38" s="444">
        <v>0.438</v>
      </c>
      <c r="J38" s="441">
        <v>0.435</v>
      </c>
      <c r="K38" s="418">
        <v>0.44700000000000001</v>
      </c>
      <c r="L38" s="419">
        <v>0.45700000000000002</v>
      </c>
      <c r="M38" s="419">
        <v>0.46800000000000003</v>
      </c>
      <c r="N38" s="419">
        <v>0.46400000000000002</v>
      </c>
      <c r="O38" s="419">
        <v>0.5</v>
      </c>
      <c r="P38" s="419">
        <v>0.505</v>
      </c>
      <c r="Q38" s="80" t="s">
        <v>640</v>
      </c>
    </row>
    <row r="39" spans="3:19">
      <c r="C39" s="78" t="s">
        <v>160</v>
      </c>
      <c r="D39" s="67" t="s">
        <v>157</v>
      </c>
      <c r="E39" s="67"/>
      <c r="F39" s="79">
        <f t="shared" si="1"/>
        <v>0.433</v>
      </c>
      <c r="G39" s="67"/>
      <c r="H39" s="439" t="s">
        <v>395</v>
      </c>
      <c r="I39" s="444">
        <v>0.433</v>
      </c>
      <c r="J39" s="441">
        <v>0.44900000000000001</v>
      </c>
      <c r="K39" s="418">
        <v>0.40600000000000003</v>
      </c>
      <c r="L39" s="419">
        <v>0.43099999999999999</v>
      </c>
      <c r="M39" s="419">
        <v>0.45700000000000002</v>
      </c>
      <c r="N39" s="419">
        <v>0.51800000000000002</v>
      </c>
      <c r="O39" s="419">
        <v>0.48599999999999999</v>
      </c>
      <c r="P39" s="419">
        <v>0.47899999999999998</v>
      </c>
      <c r="Q39" s="80" t="s">
        <v>641</v>
      </c>
    </row>
    <row r="40" spans="3:19">
      <c r="C40" s="78" t="s">
        <v>161</v>
      </c>
      <c r="D40" s="67" t="s">
        <v>157</v>
      </c>
      <c r="E40" s="67"/>
      <c r="F40" s="79">
        <f t="shared" si="1"/>
        <v>0.48699999999999999</v>
      </c>
      <c r="G40" s="67"/>
      <c r="H40" s="439" t="s">
        <v>161</v>
      </c>
      <c r="I40" s="449">
        <v>0.48699999999999999</v>
      </c>
      <c r="J40" s="441">
        <v>0.48</v>
      </c>
      <c r="K40" s="418">
        <v>0.46899999999999997</v>
      </c>
      <c r="L40" s="419">
        <v>0.51</v>
      </c>
      <c r="M40" s="419">
        <v>0.54200000000000004</v>
      </c>
      <c r="N40" s="419">
        <v>0.64100000000000001</v>
      </c>
      <c r="O40" s="419">
        <v>0.627</v>
      </c>
      <c r="P40" s="419">
        <v>0.64700000000000002</v>
      </c>
      <c r="Q40" s="80" t="s">
        <v>642</v>
      </c>
    </row>
    <row r="41" spans="3:19">
      <c r="C41" s="78" t="s">
        <v>162</v>
      </c>
      <c r="D41" s="67" t="s">
        <v>157</v>
      </c>
      <c r="E41" s="67"/>
      <c r="F41" s="79">
        <f t="shared" si="1"/>
        <v>0.36</v>
      </c>
      <c r="G41" s="67"/>
      <c r="H41" s="439" t="s">
        <v>162</v>
      </c>
      <c r="I41" s="427">
        <v>0.36</v>
      </c>
      <c r="J41" s="441">
        <v>0.29899999999999999</v>
      </c>
      <c r="K41" s="418">
        <v>0.36199999999999999</v>
      </c>
      <c r="L41" s="419">
        <v>0.34</v>
      </c>
      <c r="M41" s="419">
        <v>0.35199999999999998</v>
      </c>
      <c r="N41" s="419">
        <v>0.45</v>
      </c>
      <c r="O41" s="419">
        <v>0.50900000000000001</v>
      </c>
      <c r="P41" s="419">
        <v>0.53100000000000003</v>
      </c>
      <c r="Q41" s="80" t="s">
        <v>643</v>
      </c>
    </row>
    <row r="42" spans="3:19">
      <c r="C42" s="78" t="s">
        <v>163</v>
      </c>
      <c r="D42" s="67" t="s">
        <v>157</v>
      </c>
      <c r="E42" s="67"/>
      <c r="F42" s="79">
        <f t="shared" si="1"/>
        <v>0.53700000000000003</v>
      </c>
      <c r="G42" s="67"/>
      <c r="H42" s="439" t="s">
        <v>163</v>
      </c>
      <c r="I42" s="444">
        <v>0.53700000000000003</v>
      </c>
      <c r="J42" s="441">
        <v>0.53400000000000003</v>
      </c>
      <c r="K42" s="418">
        <v>0.53100000000000003</v>
      </c>
      <c r="L42" s="419">
        <v>0.56100000000000005</v>
      </c>
      <c r="M42" s="419">
        <v>0.61799999999999999</v>
      </c>
      <c r="N42" s="419">
        <v>0.65700000000000003</v>
      </c>
      <c r="O42" s="419">
        <v>0.69699999999999995</v>
      </c>
      <c r="P42" s="419">
        <v>0.70599999999999996</v>
      </c>
      <c r="Q42" s="80" t="s">
        <v>644</v>
      </c>
    </row>
    <row r="43" spans="3:19">
      <c r="C43" s="78" t="s">
        <v>164</v>
      </c>
      <c r="D43" s="67" t="s">
        <v>157</v>
      </c>
      <c r="E43" s="67"/>
      <c r="F43" s="79">
        <f t="shared" si="1"/>
        <v>0.37</v>
      </c>
      <c r="G43" s="67"/>
      <c r="H43" s="439" t="s">
        <v>164</v>
      </c>
      <c r="I43" s="444">
        <v>0.37</v>
      </c>
      <c r="J43" s="441">
        <v>0.48499999999999999</v>
      </c>
      <c r="K43" s="418">
        <v>0.55000000000000004</v>
      </c>
      <c r="L43" s="419">
        <v>0.38200000000000001</v>
      </c>
      <c r="M43" s="419">
        <v>0.5</v>
      </c>
      <c r="N43" s="419">
        <v>0.55200000000000005</v>
      </c>
      <c r="O43" s="419">
        <v>0.65100000000000002</v>
      </c>
      <c r="P43" s="419">
        <v>0.67600000000000005</v>
      </c>
      <c r="Q43" s="80" t="s">
        <v>645</v>
      </c>
    </row>
    <row r="44" spans="3:19">
      <c r="C44" s="78" t="s">
        <v>165</v>
      </c>
      <c r="D44" s="67" t="s">
        <v>157</v>
      </c>
      <c r="E44" s="67"/>
      <c r="F44" s="79">
        <f t="shared" si="1"/>
        <v>0.40699999999999997</v>
      </c>
      <c r="G44" s="67"/>
      <c r="H44" s="439" t="s">
        <v>165</v>
      </c>
      <c r="I44" s="449">
        <v>0.40699999999999997</v>
      </c>
      <c r="J44" s="441">
        <v>0.29899999999999999</v>
      </c>
      <c r="K44" s="418">
        <v>0.36499999999999999</v>
      </c>
      <c r="L44" s="419">
        <v>0.34399999999999997</v>
      </c>
      <c r="M44" s="419">
        <v>0.31900000000000001</v>
      </c>
      <c r="N44" s="419">
        <v>0.52500000000000002</v>
      </c>
      <c r="O44" s="419">
        <v>0.50900000000000001</v>
      </c>
      <c r="P44" s="419">
        <v>0.58399999999999996</v>
      </c>
      <c r="Q44" s="80" t="s">
        <v>646</v>
      </c>
    </row>
    <row r="45" spans="3:19">
      <c r="C45" s="68" t="s">
        <v>166</v>
      </c>
      <c r="D45" s="67" t="s">
        <v>157</v>
      </c>
      <c r="E45" s="67"/>
      <c r="F45" s="79">
        <f t="shared" si="1"/>
        <v>0.48299999999999998</v>
      </c>
      <c r="G45" s="67"/>
      <c r="H45" s="439" t="s">
        <v>167</v>
      </c>
      <c r="I45" s="444">
        <v>0.48299999999999998</v>
      </c>
      <c r="J45" s="441">
        <v>0.45300000000000001</v>
      </c>
      <c r="K45" s="418">
        <v>0.47</v>
      </c>
      <c r="L45" s="419">
        <v>0.38500000000000001</v>
      </c>
      <c r="M45" s="419">
        <v>0.41599999999999998</v>
      </c>
      <c r="N45" s="149"/>
      <c r="O45" s="149"/>
      <c r="P45" s="149"/>
      <c r="Q45" s="80" t="s">
        <v>647</v>
      </c>
    </row>
    <row r="46" spans="3:19">
      <c r="C46" s="68" t="s">
        <v>168</v>
      </c>
      <c r="D46" s="67" t="s">
        <v>157</v>
      </c>
      <c r="E46" s="67"/>
      <c r="F46" s="79">
        <f t="shared" si="1"/>
        <v>0.25800000000000001</v>
      </c>
      <c r="G46" s="67"/>
      <c r="H46" s="440" t="s">
        <v>169</v>
      </c>
      <c r="I46" s="444">
        <v>0.25800000000000001</v>
      </c>
      <c r="J46" s="442">
        <v>0.432</v>
      </c>
      <c r="K46" s="418">
        <v>0.34699999999999998</v>
      </c>
      <c r="L46" s="419">
        <v>0.36499999999999999</v>
      </c>
      <c r="M46" s="419">
        <v>0.42399999999999999</v>
      </c>
      <c r="N46" s="149"/>
      <c r="O46" s="149"/>
      <c r="P46" s="149"/>
      <c r="Q46" s="80" t="s">
        <v>648</v>
      </c>
    </row>
    <row r="47" spans="3:19">
      <c r="C47" s="68" t="s">
        <v>170</v>
      </c>
      <c r="D47" s="67" t="s">
        <v>157</v>
      </c>
      <c r="E47" s="67"/>
      <c r="F47" s="79">
        <f t="shared" si="1"/>
        <v>0.441</v>
      </c>
      <c r="G47" s="67"/>
      <c r="H47" s="438" t="s">
        <v>171</v>
      </c>
      <c r="I47" s="444">
        <v>0.441</v>
      </c>
      <c r="J47" s="418">
        <v>0.999</v>
      </c>
      <c r="K47" s="418">
        <v>0.36399999999999999</v>
      </c>
      <c r="L47" s="419">
        <v>0.44700000000000001</v>
      </c>
      <c r="M47" s="419">
        <v>0.502</v>
      </c>
      <c r="N47" s="149"/>
      <c r="O47" s="149"/>
      <c r="P47" s="149"/>
      <c r="Q47" s="80" t="s">
        <v>649</v>
      </c>
    </row>
    <row r="48" spans="3:19">
      <c r="C48" s="68" t="s">
        <v>172</v>
      </c>
      <c r="D48" s="67" t="s">
        <v>157</v>
      </c>
      <c r="E48" s="67"/>
      <c r="F48" s="79">
        <f t="shared" si="1"/>
        <v>0.50900000000000001</v>
      </c>
      <c r="G48" s="67"/>
      <c r="H48" s="423" t="s">
        <v>173</v>
      </c>
      <c r="I48" s="451">
        <v>0.50900000000000001</v>
      </c>
      <c r="J48" s="418">
        <v>0.46400000000000002</v>
      </c>
      <c r="K48" s="418">
        <v>0.379</v>
      </c>
      <c r="L48" s="419">
        <v>0.308</v>
      </c>
      <c r="M48" s="419">
        <v>0.442</v>
      </c>
      <c r="N48" s="149"/>
      <c r="O48" s="149"/>
      <c r="P48" s="149"/>
      <c r="Q48" s="80" t="s">
        <v>650</v>
      </c>
    </row>
    <row r="49" spans="3:17">
      <c r="C49" s="68" t="s">
        <v>174</v>
      </c>
      <c r="D49" s="67" t="s">
        <v>157</v>
      </c>
      <c r="E49" s="67"/>
      <c r="F49" s="79">
        <f t="shared" si="1"/>
        <v>0.40500000000000003</v>
      </c>
      <c r="G49" s="67"/>
      <c r="H49" s="83" t="s">
        <v>174</v>
      </c>
      <c r="I49" s="445">
        <v>0.40500000000000003</v>
      </c>
      <c r="J49" s="443">
        <v>0.40500000000000003</v>
      </c>
      <c r="K49" s="418">
        <v>0.373</v>
      </c>
      <c r="L49" s="419">
        <v>0.39100000000000001</v>
      </c>
      <c r="M49" s="419">
        <v>0.42599999999999999</v>
      </c>
      <c r="N49" s="149"/>
      <c r="O49" s="149"/>
      <c r="P49" s="149"/>
      <c r="Q49" s="80" t="s">
        <v>652</v>
      </c>
    </row>
    <row r="50" spans="3:17">
      <c r="C50" s="68" t="s">
        <v>175</v>
      </c>
      <c r="D50" s="67" t="s">
        <v>157</v>
      </c>
      <c r="E50" s="67"/>
      <c r="F50" s="79">
        <f t="shared" si="1"/>
        <v>0.49099999999999999</v>
      </c>
      <c r="G50" s="424"/>
      <c r="H50" s="425" t="s">
        <v>175</v>
      </c>
      <c r="I50" s="445">
        <v>0.49099999999999999</v>
      </c>
      <c r="J50" s="442">
        <v>0.53100000000000003</v>
      </c>
      <c r="K50" s="418">
        <v>0.47499999999999998</v>
      </c>
      <c r="L50" s="419">
        <v>0.41</v>
      </c>
      <c r="M50" s="419">
        <v>0.502</v>
      </c>
      <c r="N50" s="149"/>
      <c r="O50" s="149"/>
      <c r="P50" s="149"/>
      <c r="Q50" s="80" t="s">
        <v>653</v>
      </c>
    </row>
    <row r="51" spans="3:17">
      <c r="C51" s="423" t="s">
        <v>656</v>
      </c>
      <c r="D51" s="67" t="s">
        <v>157</v>
      </c>
      <c r="E51" s="365"/>
      <c r="F51" s="79">
        <f t="shared" si="1"/>
        <v>0.44500000000000001</v>
      </c>
      <c r="G51" s="149"/>
      <c r="H51" s="149" t="s">
        <v>655</v>
      </c>
      <c r="I51" s="445">
        <v>0.44500000000000001</v>
      </c>
      <c r="J51" s="418">
        <v>0.57499999999999996</v>
      </c>
      <c r="K51" s="418">
        <v>0.46</v>
      </c>
      <c r="L51" s="419"/>
      <c r="M51" s="419"/>
      <c r="N51" s="149"/>
      <c r="O51" s="149"/>
      <c r="P51" s="149"/>
      <c r="Q51" s="80" t="s">
        <v>660</v>
      </c>
    </row>
    <row r="52" spans="3:17">
      <c r="C52" s="423" t="s">
        <v>657</v>
      </c>
      <c r="D52" s="67" t="s">
        <v>157</v>
      </c>
      <c r="E52" s="365"/>
      <c r="F52" s="79">
        <f t="shared" si="1"/>
        <v>0.42099999999999999</v>
      </c>
      <c r="G52" s="149"/>
      <c r="H52" s="149" t="s">
        <v>658</v>
      </c>
      <c r="I52" s="445">
        <v>0.42099999999999999</v>
      </c>
      <c r="J52" s="418">
        <v>0.47</v>
      </c>
      <c r="K52" s="418">
        <v>0.48399999999999999</v>
      </c>
      <c r="L52" s="419"/>
      <c r="M52" s="419"/>
      <c r="N52" s="149"/>
      <c r="O52" s="149"/>
      <c r="P52" s="149"/>
      <c r="Q52" s="80" t="s">
        <v>659</v>
      </c>
    </row>
    <row r="53" spans="3:17">
      <c r="C53" s="149" t="s">
        <v>661</v>
      </c>
      <c r="D53" s="67" t="s">
        <v>157</v>
      </c>
      <c r="E53" s="365"/>
      <c r="F53" s="79">
        <f t="shared" si="1"/>
        <v>0.4</v>
      </c>
      <c r="G53" s="277"/>
      <c r="H53" s="428" t="s">
        <v>662</v>
      </c>
      <c r="I53" s="448">
        <v>0.4</v>
      </c>
      <c r="J53" s="418">
        <v>0.40600000000000003</v>
      </c>
      <c r="K53" s="418">
        <v>0.46100000000000002</v>
      </c>
      <c r="L53" s="419"/>
      <c r="M53" s="419"/>
      <c r="N53" s="149"/>
      <c r="O53" s="149"/>
      <c r="P53" s="149"/>
      <c r="Q53" s="428" t="s">
        <v>663</v>
      </c>
    </row>
    <row r="54" spans="3:17">
      <c r="C54" s="149" t="s">
        <v>664</v>
      </c>
      <c r="D54" s="67" t="s">
        <v>157</v>
      </c>
      <c r="E54" s="365"/>
      <c r="F54" s="79">
        <f t="shared" si="1"/>
        <v>0.38700000000000001</v>
      </c>
      <c r="G54" s="277"/>
      <c r="H54" s="428" t="s">
        <v>664</v>
      </c>
      <c r="I54" s="446">
        <v>0.38700000000000001</v>
      </c>
      <c r="J54" s="418">
        <v>0.435</v>
      </c>
      <c r="K54" s="418">
        <v>0.36899999999999999</v>
      </c>
      <c r="L54" s="419"/>
      <c r="M54" s="419"/>
      <c r="N54" s="149"/>
      <c r="O54" s="149"/>
      <c r="P54" s="149"/>
      <c r="Q54" s="80" t="s">
        <v>665</v>
      </c>
    </row>
    <row r="55" spans="3:17">
      <c r="C55" s="149" t="s">
        <v>666</v>
      </c>
      <c r="D55" s="67" t="s">
        <v>157</v>
      </c>
      <c r="E55" s="365"/>
      <c r="F55" s="79">
        <f t="shared" si="1"/>
        <v>0.433</v>
      </c>
      <c r="G55" s="277"/>
      <c r="H55" s="428" t="s">
        <v>666</v>
      </c>
      <c r="I55" s="446">
        <v>0.433</v>
      </c>
      <c r="J55" s="418">
        <v>0.45700000000000002</v>
      </c>
      <c r="K55" s="418"/>
      <c r="L55" s="419"/>
      <c r="M55" s="419"/>
      <c r="N55" s="149"/>
      <c r="O55" s="149"/>
      <c r="P55" s="149"/>
      <c r="Q55" s="80" t="s">
        <v>667</v>
      </c>
    </row>
    <row r="56" spans="3:17">
      <c r="C56" s="149" t="s">
        <v>668</v>
      </c>
      <c r="D56" s="67" t="s">
        <v>157</v>
      </c>
      <c r="E56" s="365"/>
      <c r="F56" s="79">
        <f t="shared" si="1"/>
        <v>0.44400000000000001</v>
      </c>
      <c r="G56" s="277"/>
      <c r="H56" s="428" t="s">
        <v>668</v>
      </c>
      <c r="I56" s="446">
        <v>0.44400000000000001</v>
      </c>
      <c r="J56" s="418">
        <v>0.501</v>
      </c>
      <c r="K56" s="418">
        <v>0.48499999999999999</v>
      </c>
      <c r="L56" s="419"/>
      <c r="M56" s="419"/>
      <c r="N56" s="149"/>
      <c r="O56" s="149"/>
      <c r="P56" s="149"/>
      <c r="Q56" s="80" t="s">
        <v>669</v>
      </c>
    </row>
    <row r="57" spans="3:17">
      <c r="C57" s="149" t="s">
        <v>670</v>
      </c>
      <c r="D57" s="67" t="s">
        <v>157</v>
      </c>
      <c r="E57" s="365"/>
      <c r="F57" s="79">
        <f t="shared" si="1"/>
        <v>0.67600000000000005</v>
      </c>
      <c r="G57" s="277"/>
      <c r="H57" s="428" t="s">
        <v>670</v>
      </c>
      <c r="I57" s="450">
        <v>0.67600000000000005</v>
      </c>
      <c r="J57" s="418">
        <v>0.23</v>
      </c>
      <c r="K57" s="418">
        <v>0.47499999999999998</v>
      </c>
      <c r="L57" s="419"/>
      <c r="M57" s="419"/>
      <c r="N57" s="149"/>
      <c r="O57" s="149"/>
      <c r="P57" s="149"/>
      <c r="Q57" s="80" t="s">
        <v>671</v>
      </c>
    </row>
    <row r="58" spans="3:17">
      <c r="C58" s="68" t="s">
        <v>176</v>
      </c>
      <c r="D58" s="67" t="s">
        <v>157</v>
      </c>
      <c r="E58" s="1"/>
      <c r="F58" s="79">
        <f t="shared" si="1"/>
        <v>0.42899999999999999</v>
      </c>
      <c r="G58" s="277"/>
      <c r="H58" s="426" t="s">
        <v>177</v>
      </c>
      <c r="I58" s="447">
        <v>0.42899999999999999</v>
      </c>
      <c r="J58" s="418">
        <v>0.441</v>
      </c>
      <c r="K58" s="418">
        <v>0.45300000000000001</v>
      </c>
      <c r="L58" s="420">
        <v>0.47</v>
      </c>
      <c r="M58" s="419">
        <v>0.48799999999999999</v>
      </c>
      <c r="N58" s="417">
        <v>0.55000000000000004</v>
      </c>
      <c r="O58" s="417">
        <v>0.58699999999999997</v>
      </c>
      <c r="P58" s="417">
        <v>0.55500000000000005</v>
      </c>
      <c r="Q58" s="80" t="s">
        <v>654</v>
      </c>
    </row>
    <row r="59" spans="3:17">
      <c r="F59" s="422"/>
      <c r="J59" s="421"/>
      <c r="K59" s="418"/>
    </row>
    <row r="61" spans="3:17">
      <c r="H61" s="84"/>
      <c r="I61" s="84"/>
      <c r="J61" s="84"/>
      <c r="K61" s="84"/>
    </row>
    <row r="66" spans="2:11">
      <c r="E66" t="s">
        <v>178</v>
      </c>
      <c r="F66" t="s">
        <v>179</v>
      </c>
    </row>
    <row r="67" spans="2:11">
      <c r="E67" s="85" t="s">
        <v>180</v>
      </c>
    </row>
    <row r="68" spans="2:11">
      <c r="G68" s="86" t="s">
        <v>181</v>
      </c>
      <c r="H68" s="84" t="s">
        <v>182</v>
      </c>
      <c r="I68" s="84"/>
      <c r="J68" s="84"/>
      <c r="K68" s="84"/>
    </row>
    <row r="69" spans="2:11">
      <c r="G69" s="86"/>
    </row>
    <row r="70" spans="2:11">
      <c r="C70" t="s">
        <v>183</v>
      </c>
    </row>
    <row r="71" spans="2:11">
      <c r="B71">
        <v>1</v>
      </c>
      <c r="C71" t="s">
        <v>184</v>
      </c>
    </row>
    <row r="72" spans="2:11">
      <c r="C72" t="s">
        <v>185</v>
      </c>
    </row>
    <row r="73" spans="2:11">
      <c r="C73" t="s">
        <v>186</v>
      </c>
    </row>
    <row r="74" spans="2:11">
      <c r="B74">
        <v>2</v>
      </c>
      <c r="C74" t="s">
        <v>187</v>
      </c>
    </row>
    <row r="75" spans="2:11">
      <c r="B75">
        <v>3</v>
      </c>
      <c r="C75" t="s">
        <v>188</v>
      </c>
    </row>
    <row r="76" spans="2:11">
      <c r="B76">
        <v>4</v>
      </c>
      <c r="C76" t="s">
        <v>189</v>
      </c>
    </row>
    <row r="77" spans="2:11">
      <c r="B77">
        <v>5</v>
      </c>
      <c r="C77" t="s">
        <v>190</v>
      </c>
    </row>
    <row r="78" spans="2:11">
      <c r="B78">
        <v>6</v>
      </c>
      <c r="C78" t="s">
        <v>191</v>
      </c>
    </row>
    <row r="79" spans="2:11">
      <c r="C79" t="s">
        <v>192</v>
      </c>
    </row>
    <row r="80" spans="2:11">
      <c r="C80" t="s">
        <v>193</v>
      </c>
    </row>
    <row r="81" spans="2:3">
      <c r="C81" t="s">
        <v>194</v>
      </c>
    </row>
    <row r="82" spans="2:3">
      <c r="C82" t="s">
        <v>195</v>
      </c>
    </row>
    <row r="83" spans="2:3">
      <c r="C83" t="s">
        <v>196</v>
      </c>
    </row>
    <row r="84" spans="2:3">
      <c r="B84">
        <v>7</v>
      </c>
    </row>
  </sheetData>
  <protectedRanges>
    <protectedRange sqref="E31" name="範囲1"/>
  </protectedRanges>
  <mergeCells count="1">
    <mergeCell ref="C7:C8"/>
  </mergeCells>
  <phoneticPr fontId="1"/>
  <hyperlinks>
    <hyperlink ref="E67" r:id="rId1" xr:uid="{00000000-0004-0000-0400-000000000000}"/>
  </hyperlinks>
  <pageMargins left="0.7" right="0.7" top="0.75" bottom="0.75" header="0.3" footer="0.3"/>
  <drawing r:id="rId2"/>
  <legacyDrawing r:id="rId3"/>
  <oleObjects>
    <mc:AlternateContent xmlns:mc="http://schemas.openxmlformats.org/markup-compatibility/2006">
      <mc:Choice Requires="x14">
        <oleObject progId="MSPhotoEd.3" shapeId="3073" r:id="rId4">
          <objectPr defaultSize="0" autoPict="0" r:id="rId5">
            <anchor moveWithCells="1">
              <from>
                <xdr:col>7</xdr:col>
                <xdr:colOff>259080</xdr:colOff>
                <xdr:row>2</xdr:row>
                <xdr:rowOff>114300</xdr:rowOff>
              </from>
              <to>
                <xdr:col>8</xdr:col>
                <xdr:colOff>1409700</xdr:colOff>
                <xdr:row>13</xdr:row>
                <xdr:rowOff>106680</xdr:rowOff>
              </to>
            </anchor>
          </objectPr>
        </oleObject>
      </mc:Choice>
      <mc:Fallback>
        <oleObject progId="MSPhotoEd.3"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8"/>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2"/>
  <sheetViews>
    <sheetView topLeftCell="A41" workbookViewId="0">
      <selection activeCell="B28" sqref="B28"/>
    </sheetView>
  </sheetViews>
  <sheetFormatPr defaultColWidth="3.59765625" defaultRowHeight="10.8"/>
  <cols>
    <col min="1" max="1" width="13.59765625" style="95" customWidth="1"/>
    <col min="2" max="2" width="8.59765625" style="89" customWidth="1"/>
    <col min="3" max="3" width="76.796875" style="89" customWidth="1"/>
    <col min="4" max="16384" width="3.59765625" style="89"/>
  </cols>
  <sheetData>
    <row r="1" spans="1:3" ht="21.75" customHeight="1">
      <c r="A1" s="707" t="s">
        <v>198</v>
      </c>
      <c r="B1" s="707"/>
      <c r="C1" s="707"/>
    </row>
    <row r="2" spans="1:3" ht="27.75" customHeight="1">
      <c r="A2" s="705" t="s">
        <v>199</v>
      </c>
      <c r="B2" s="706"/>
      <c r="C2" s="90" t="s">
        <v>200</v>
      </c>
    </row>
    <row r="3" spans="1:3" ht="53.25" customHeight="1">
      <c r="A3" s="705" t="s">
        <v>201</v>
      </c>
      <c r="B3" s="706"/>
      <c r="C3" s="90" t="s">
        <v>202</v>
      </c>
    </row>
    <row r="4" spans="1:3" ht="27.75" customHeight="1">
      <c r="A4" s="705" t="s">
        <v>58</v>
      </c>
      <c r="B4" s="706"/>
      <c r="C4" s="90" t="s">
        <v>203</v>
      </c>
    </row>
    <row r="5" spans="1:3" ht="39.75" customHeight="1">
      <c r="A5" s="705" t="s">
        <v>204</v>
      </c>
      <c r="B5" s="706"/>
      <c r="C5" s="90" t="s">
        <v>205</v>
      </c>
    </row>
    <row r="6" spans="1:3" ht="28.5" customHeight="1">
      <c r="A6" s="705" t="s">
        <v>206</v>
      </c>
      <c r="B6" s="706"/>
      <c r="C6" s="90" t="s">
        <v>207</v>
      </c>
    </row>
    <row r="7" spans="1:3" ht="41.25" customHeight="1">
      <c r="A7" s="705" t="s">
        <v>208</v>
      </c>
      <c r="B7" s="706"/>
      <c r="C7" s="90" t="s">
        <v>209</v>
      </c>
    </row>
    <row r="8" spans="1:3" ht="39" customHeight="1">
      <c r="A8" s="700" t="s">
        <v>210</v>
      </c>
      <c r="B8" s="701"/>
      <c r="C8" s="91" t="s">
        <v>211</v>
      </c>
    </row>
    <row r="9" spans="1:3" ht="15.75" customHeight="1">
      <c r="A9" s="696" t="s">
        <v>212</v>
      </c>
      <c r="B9" s="697"/>
      <c r="C9" s="92" t="s">
        <v>213</v>
      </c>
    </row>
    <row r="10" spans="1:3" ht="15" customHeight="1">
      <c r="A10" s="696" t="s">
        <v>214</v>
      </c>
      <c r="B10" s="697"/>
      <c r="C10" s="93" t="s">
        <v>215</v>
      </c>
    </row>
    <row r="11" spans="1:3" ht="39.75" customHeight="1">
      <c r="A11" s="705" t="s">
        <v>216</v>
      </c>
      <c r="B11" s="706"/>
      <c r="C11" s="90" t="s">
        <v>217</v>
      </c>
    </row>
    <row r="12" spans="1:3" ht="27" customHeight="1">
      <c r="A12" s="705" t="s">
        <v>218</v>
      </c>
      <c r="B12" s="706"/>
      <c r="C12" s="90" t="s">
        <v>219</v>
      </c>
    </row>
    <row r="13" spans="1:3" ht="15" customHeight="1">
      <c r="A13" s="700" t="s">
        <v>220</v>
      </c>
      <c r="B13" s="701"/>
      <c r="C13" s="693" t="s">
        <v>221</v>
      </c>
    </row>
    <row r="14" spans="1:3" ht="17.25" customHeight="1">
      <c r="A14" s="696" t="s">
        <v>222</v>
      </c>
      <c r="B14" s="697"/>
      <c r="C14" s="694"/>
    </row>
    <row r="15" spans="1:3" ht="21.75" customHeight="1">
      <c r="A15" s="698" t="s">
        <v>223</v>
      </c>
      <c r="B15" s="699"/>
      <c r="C15" s="695"/>
    </row>
    <row r="16" spans="1:3" ht="118.5" customHeight="1">
      <c r="A16" s="700" t="s">
        <v>224</v>
      </c>
      <c r="B16" s="701"/>
      <c r="C16" s="91" t="s">
        <v>225</v>
      </c>
    </row>
    <row r="17" spans="1:3" ht="30.75" customHeight="1">
      <c r="A17" s="700" t="s">
        <v>226</v>
      </c>
      <c r="B17" s="701"/>
      <c r="C17" s="91" t="s">
        <v>227</v>
      </c>
    </row>
    <row r="18" spans="1:3" ht="39" customHeight="1">
      <c r="A18" s="696" t="s">
        <v>228</v>
      </c>
      <c r="B18" s="697"/>
      <c r="C18" s="92" t="s">
        <v>229</v>
      </c>
    </row>
    <row r="19" spans="1:3" ht="29.25" customHeight="1">
      <c r="A19" s="705" t="s">
        <v>230</v>
      </c>
      <c r="B19" s="706"/>
      <c r="C19" s="90" t="s">
        <v>231</v>
      </c>
    </row>
    <row r="20" spans="1:3" ht="39.75" customHeight="1">
      <c r="A20" s="705" t="s">
        <v>232</v>
      </c>
      <c r="B20" s="706"/>
      <c r="C20" s="90" t="s">
        <v>233</v>
      </c>
    </row>
    <row r="21" spans="1:3" ht="38.25" customHeight="1">
      <c r="A21" s="705" t="s">
        <v>234</v>
      </c>
      <c r="B21" s="706"/>
      <c r="C21" s="90" t="s">
        <v>235</v>
      </c>
    </row>
    <row r="22" spans="1:3" ht="62.25" customHeight="1">
      <c r="A22" s="705" t="s">
        <v>236</v>
      </c>
      <c r="B22" s="706"/>
      <c r="C22" s="90" t="s">
        <v>237</v>
      </c>
    </row>
    <row r="23" spans="1:3" ht="49.5" customHeight="1">
      <c r="A23" s="705" t="s">
        <v>238</v>
      </c>
      <c r="B23" s="706"/>
      <c r="C23" s="90" t="s">
        <v>239</v>
      </c>
    </row>
    <row r="24" spans="1:3" ht="51.75" customHeight="1">
      <c r="A24" s="702" t="s">
        <v>240</v>
      </c>
      <c r="B24" s="94" t="s">
        <v>241</v>
      </c>
      <c r="C24" s="90" t="s">
        <v>242</v>
      </c>
    </row>
    <row r="25" spans="1:3" ht="15.75" customHeight="1">
      <c r="A25" s="703"/>
      <c r="B25" s="94" t="s">
        <v>243</v>
      </c>
      <c r="C25" s="90" t="s">
        <v>244</v>
      </c>
    </row>
    <row r="26" spans="1:3" ht="16.2" customHeight="1">
      <c r="A26" s="704"/>
      <c r="B26" s="94" t="s">
        <v>245</v>
      </c>
      <c r="C26" s="510" t="s">
        <v>246</v>
      </c>
    </row>
    <row r="27" spans="1:3" ht="32.4">
      <c r="A27" s="518" t="s">
        <v>693</v>
      </c>
      <c r="B27" s="504" t="s">
        <v>694</v>
      </c>
      <c r="C27" s="511" t="s">
        <v>730</v>
      </c>
    </row>
    <row r="28" spans="1:3" ht="54">
      <c r="A28" s="506"/>
      <c r="B28" s="508" t="s">
        <v>695</v>
      </c>
      <c r="C28" s="505" t="s">
        <v>731</v>
      </c>
    </row>
    <row r="29" spans="1:3" ht="32.4">
      <c r="A29" s="506"/>
      <c r="B29" s="508" t="s">
        <v>696</v>
      </c>
      <c r="C29" s="509" t="s">
        <v>729</v>
      </c>
    </row>
    <row r="30" spans="1:3" ht="21.6">
      <c r="A30" s="506"/>
      <c r="B30" s="504" t="s">
        <v>697</v>
      </c>
      <c r="C30" s="505" t="s">
        <v>728</v>
      </c>
    </row>
    <row r="31" spans="1:3" ht="32.4">
      <c r="A31" s="506"/>
      <c r="B31" s="504" t="s">
        <v>700</v>
      </c>
      <c r="C31" s="505" t="s">
        <v>727</v>
      </c>
    </row>
    <row r="32" spans="1:3" ht="32.4">
      <c r="A32" s="506"/>
      <c r="B32" s="504" t="s">
        <v>701</v>
      </c>
      <c r="C32" s="505" t="s">
        <v>726</v>
      </c>
    </row>
    <row r="33" spans="1:3" ht="43.2">
      <c r="A33" s="506"/>
      <c r="B33" s="508" t="s">
        <v>702</v>
      </c>
      <c r="C33" s="509" t="s">
        <v>725</v>
      </c>
    </row>
    <row r="34" spans="1:3" ht="32.4">
      <c r="A34" s="506"/>
      <c r="B34" s="504" t="s">
        <v>703</v>
      </c>
      <c r="C34" s="505" t="s">
        <v>724</v>
      </c>
    </row>
    <row r="35" spans="1:3" ht="21.6">
      <c r="A35" s="506"/>
      <c r="B35" s="504" t="s">
        <v>704</v>
      </c>
      <c r="C35" s="505" t="s">
        <v>723</v>
      </c>
    </row>
    <row r="36" spans="1:3" ht="32.4">
      <c r="A36" s="506"/>
      <c r="B36" s="504" t="s">
        <v>705</v>
      </c>
      <c r="C36" s="505" t="s">
        <v>722</v>
      </c>
    </row>
    <row r="37" spans="1:3" ht="21.6">
      <c r="A37" s="506"/>
      <c r="B37" s="504" t="s">
        <v>706</v>
      </c>
      <c r="C37" s="505" t="s">
        <v>721</v>
      </c>
    </row>
    <row r="38" spans="1:3" ht="32.4">
      <c r="A38" s="506"/>
      <c r="B38" s="504" t="s">
        <v>707</v>
      </c>
      <c r="C38" s="505" t="s">
        <v>720</v>
      </c>
    </row>
    <row r="39" spans="1:3" ht="32.4">
      <c r="A39" s="506"/>
      <c r="B39" s="504" t="s">
        <v>708</v>
      </c>
      <c r="C39" s="505" t="s">
        <v>718</v>
      </c>
    </row>
    <row r="40" spans="1:3" ht="32.4">
      <c r="A40" s="506"/>
      <c r="B40" s="504" t="s">
        <v>710</v>
      </c>
      <c r="C40" s="505" t="s">
        <v>719</v>
      </c>
    </row>
    <row r="41" spans="1:3" ht="32.4">
      <c r="A41" s="506"/>
      <c r="B41" s="504" t="s">
        <v>711</v>
      </c>
      <c r="C41" s="505" t="s">
        <v>717</v>
      </c>
    </row>
    <row r="42" spans="1:3" ht="16.2" customHeight="1">
      <c r="A42" s="507"/>
      <c r="B42" s="504" t="s">
        <v>712</v>
      </c>
      <c r="C42" s="505" t="s">
        <v>716</v>
      </c>
    </row>
    <row r="43" spans="1:3">
      <c r="A43" s="503"/>
      <c r="B43" s="502"/>
    </row>
    <row r="45" spans="1:3" ht="54">
      <c r="A45" s="512" t="s">
        <v>732</v>
      </c>
      <c r="B45" s="513"/>
      <c r="C45" s="511" t="s">
        <v>733</v>
      </c>
    </row>
    <row r="46" spans="1:3" ht="75.599999999999994">
      <c r="A46" s="708" t="s">
        <v>734</v>
      </c>
      <c r="B46" s="708"/>
      <c r="C46" s="511" t="s">
        <v>735</v>
      </c>
    </row>
    <row r="47" spans="1:3" ht="64.8">
      <c r="A47" s="708" t="s">
        <v>736</v>
      </c>
      <c r="B47" s="708"/>
      <c r="C47" s="511" t="s">
        <v>737</v>
      </c>
    </row>
    <row r="48" spans="1:3" ht="21.6">
      <c r="A48" s="514" t="s">
        <v>742</v>
      </c>
      <c r="B48" s="517" t="s">
        <v>738</v>
      </c>
      <c r="C48" s="505" t="s">
        <v>743</v>
      </c>
    </row>
    <row r="49" spans="1:3" ht="16.2" customHeight="1">
      <c r="A49" s="515"/>
      <c r="B49" s="517" t="s">
        <v>739</v>
      </c>
      <c r="C49" s="505" t="s">
        <v>744</v>
      </c>
    </row>
    <row r="50" spans="1:3" ht="16.2" customHeight="1">
      <c r="A50" s="515"/>
      <c r="B50" s="517" t="s">
        <v>740</v>
      </c>
      <c r="C50" s="517" t="s">
        <v>745</v>
      </c>
    </row>
    <row r="51" spans="1:3" ht="16.2" customHeight="1">
      <c r="A51" s="516"/>
      <c r="B51" s="517" t="s">
        <v>741</v>
      </c>
      <c r="C51" s="517" t="s">
        <v>746</v>
      </c>
    </row>
    <row r="52" spans="1:3">
      <c r="A52" s="95" t="s">
        <v>747</v>
      </c>
    </row>
  </sheetData>
  <mergeCells count="27">
    <mergeCell ref="A46:B46"/>
    <mergeCell ref="A47:B47"/>
    <mergeCell ref="A12:B12"/>
    <mergeCell ref="A13:B13"/>
    <mergeCell ref="A6:B6"/>
    <mergeCell ref="A7:B7"/>
    <mergeCell ref="A8:B8"/>
    <mergeCell ref="A9:B9"/>
    <mergeCell ref="A10:B10"/>
    <mergeCell ref="A11:B11"/>
    <mergeCell ref="A1:C1"/>
    <mergeCell ref="A2:B2"/>
    <mergeCell ref="A3:B3"/>
    <mergeCell ref="A4:B4"/>
    <mergeCell ref="A5:B5"/>
    <mergeCell ref="C13:C15"/>
    <mergeCell ref="A14:B14"/>
    <mergeCell ref="A15:B15"/>
    <mergeCell ref="A16:B16"/>
    <mergeCell ref="A24:A26"/>
    <mergeCell ref="A18:B18"/>
    <mergeCell ref="A19:B19"/>
    <mergeCell ref="A20:B20"/>
    <mergeCell ref="A21:B21"/>
    <mergeCell ref="A22:B22"/>
    <mergeCell ref="A23:B23"/>
    <mergeCell ref="A17:B17"/>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B4CF-DC65-47B5-A6A6-1AB4B5CABB70}">
  <dimension ref="A1"/>
  <sheetViews>
    <sheetView workbookViewId="0">
      <selection activeCell="H19" sqref="H19"/>
    </sheetView>
  </sheetViews>
  <sheetFormatPr defaultRowHeight="18"/>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1:BF65"/>
  <sheetViews>
    <sheetView topLeftCell="A28" zoomScale="80" zoomScaleNormal="80" workbookViewId="0">
      <selection activeCell="AR55" sqref="AR55"/>
    </sheetView>
  </sheetViews>
  <sheetFormatPr defaultColWidth="2.796875" defaultRowHeight="18"/>
  <cols>
    <col min="14" max="14" width="5.796875" customWidth="1"/>
    <col min="18" max="18" width="6.09765625" customWidth="1"/>
    <col min="22" max="22" width="6.09765625" customWidth="1"/>
    <col min="25" max="25" width="6.59765625" customWidth="1"/>
    <col min="26" max="26" width="7.296875" customWidth="1"/>
    <col min="27" max="27" width="7.59765625" customWidth="1"/>
    <col min="28" max="28" width="8.5" customWidth="1"/>
    <col min="31" max="32" width="9.296875" customWidth="1"/>
  </cols>
  <sheetData>
    <row r="1" spans="1:24" hidden="1">
      <c r="A1" s="613" t="s">
        <v>294</v>
      </c>
      <c r="B1" s="613"/>
      <c r="C1" s="613"/>
      <c r="D1" s="613"/>
      <c r="E1" s="613"/>
      <c r="F1" s="613"/>
      <c r="G1" s="613"/>
      <c r="H1" s="613"/>
      <c r="I1" s="613"/>
      <c r="J1" s="613"/>
      <c r="K1" s="613"/>
      <c r="L1" s="613"/>
      <c r="M1" s="613"/>
      <c r="N1" s="613"/>
      <c r="O1" s="613"/>
      <c r="P1" s="613"/>
      <c r="Q1" s="613"/>
      <c r="R1" s="613"/>
      <c r="S1" s="613"/>
      <c r="T1" s="613"/>
      <c r="U1" s="613"/>
      <c r="V1" s="613"/>
      <c r="W1" s="613"/>
      <c r="X1" s="613"/>
    </row>
    <row r="2" spans="1:24" hidden="1">
      <c r="A2" s="613"/>
      <c r="B2" s="613"/>
      <c r="C2" s="613"/>
      <c r="D2" s="613"/>
      <c r="E2" s="613"/>
      <c r="F2" s="613"/>
      <c r="G2" s="613"/>
      <c r="H2" s="613"/>
      <c r="I2" s="613"/>
      <c r="J2" s="613"/>
      <c r="K2" s="613"/>
      <c r="L2" s="613"/>
      <c r="M2" s="613"/>
      <c r="N2" s="613"/>
      <c r="O2" s="613"/>
      <c r="P2" s="613"/>
      <c r="Q2" s="613"/>
      <c r="R2" s="613"/>
      <c r="S2" s="613"/>
      <c r="T2" s="613"/>
      <c r="U2" s="613"/>
      <c r="V2" s="613"/>
      <c r="W2" s="613"/>
      <c r="X2" s="613"/>
    </row>
    <row r="3" spans="1:24" hidden="1">
      <c r="A3" s="87" t="s">
        <v>354</v>
      </c>
    </row>
    <row r="4" spans="1:24" hidden="1">
      <c r="A4" s="87" t="s">
        <v>295</v>
      </c>
    </row>
    <row r="5" spans="1:24" hidden="1"/>
    <row r="6" spans="1:24" ht="18.600000000000001" hidden="1" thickBot="1">
      <c r="A6" t="s">
        <v>296</v>
      </c>
    </row>
    <row r="7" spans="1:24" ht="18.600000000000001" hidden="1" thickBot="1">
      <c r="A7" s="613" t="s">
        <v>297</v>
      </c>
      <c r="B7" s="613"/>
      <c r="C7" s="756"/>
      <c r="D7" s="757"/>
      <c r="E7" t="s">
        <v>298</v>
      </c>
      <c r="F7" s="756"/>
      <c r="G7" s="757"/>
      <c r="H7" t="s">
        <v>299</v>
      </c>
      <c r="I7" s="756"/>
      <c r="J7" s="757"/>
      <c r="K7" t="s">
        <v>300</v>
      </c>
    </row>
    <row r="8" spans="1:24" hidden="1"/>
    <row r="9" spans="1:24" ht="18.600000000000001" hidden="1" thickBot="1">
      <c r="A9" t="s">
        <v>301</v>
      </c>
    </row>
    <row r="10" spans="1:24" ht="18.600000000000001" hidden="1" thickBot="1">
      <c r="A10" s="766" t="s">
        <v>302</v>
      </c>
      <c r="B10" s="766"/>
      <c r="C10" s="766"/>
      <c r="D10" s="766"/>
      <c r="E10" s="766"/>
      <c r="F10" s="766"/>
      <c r="G10" s="766"/>
      <c r="H10" s="756"/>
      <c r="I10" s="768"/>
      <c r="J10" s="768"/>
      <c r="K10" s="768"/>
      <c r="L10" s="768"/>
      <c r="M10" s="768"/>
      <c r="N10" s="768"/>
      <c r="O10" s="768"/>
      <c r="P10" s="768"/>
      <c r="Q10" s="768"/>
      <c r="R10" s="768"/>
      <c r="S10" s="768"/>
      <c r="T10" s="768"/>
      <c r="U10" s="768"/>
      <c r="V10" s="768"/>
      <c r="W10" s="768"/>
      <c r="X10" s="757"/>
    </row>
    <row r="11" spans="1:24" ht="18.600000000000001" hidden="1" thickBot="1">
      <c r="A11" s="766" t="s">
        <v>303</v>
      </c>
      <c r="B11" s="766"/>
      <c r="C11" s="766"/>
      <c r="D11" s="766"/>
      <c r="E11" s="766"/>
      <c r="F11" s="766"/>
      <c r="G11" s="766"/>
      <c r="H11" s="756"/>
      <c r="I11" s="768"/>
      <c r="J11" s="768"/>
      <c r="K11" s="768"/>
      <c r="L11" s="768"/>
      <c r="M11" s="768"/>
      <c r="N11" s="768"/>
      <c r="O11" s="768"/>
      <c r="P11" s="768"/>
      <c r="Q11" s="768"/>
      <c r="R11" s="768"/>
      <c r="S11" s="768"/>
      <c r="T11" s="768"/>
      <c r="U11" s="768"/>
      <c r="V11" s="768"/>
      <c r="W11" s="768"/>
      <c r="X11" s="757"/>
    </row>
    <row r="12" spans="1:24" ht="18.600000000000001" hidden="1" thickBot="1">
      <c r="A12" s="766" t="s">
        <v>304</v>
      </c>
      <c r="B12" s="766"/>
      <c r="C12" s="766"/>
      <c r="D12" s="766"/>
      <c r="E12" s="766"/>
      <c r="F12" s="766"/>
      <c r="G12" s="771"/>
      <c r="H12" s="756"/>
      <c r="I12" s="768"/>
      <c r="J12" s="768"/>
      <c r="K12" s="768"/>
      <c r="L12" s="768"/>
      <c r="M12" s="768"/>
      <c r="N12" s="768"/>
      <c r="O12" s="768"/>
      <c r="P12" s="768"/>
      <c r="Q12" s="768"/>
      <c r="R12" s="768"/>
      <c r="S12" s="768"/>
      <c r="T12" s="768"/>
      <c r="U12" s="768"/>
      <c r="V12" s="768"/>
      <c r="W12" s="768"/>
      <c r="X12" s="757"/>
    </row>
    <row r="13" spans="1:24" ht="18.600000000000001" hidden="1" thickBot="1">
      <c r="A13" s="767" t="s">
        <v>305</v>
      </c>
      <c r="B13" s="767"/>
      <c r="C13" s="767"/>
      <c r="D13" s="767"/>
      <c r="E13" s="767"/>
      <c r="F13" s="767"/>
      <c r="G13" s="767"/>
      <c r="H13" s="772"/>
      <c r="I13" s="773"/>
      <c r="J13" s="772"/>
      <c r="K13" s="773"/>
      <c r="L13" s="772"/>
      <c r="M13" s="773"/>
      <c r="N13" s="138"/>
      <c r="O13" s="803" t="s">
        <v>306</v>
      </c>
      <c r="P13" s="804"/>
      <c r="Q13" s="804"/>
      <c r="R13" s="804"/>
      <c r="S13" s="804"/>
      <c r="T13" s="804"/>
      <c r="U13" s="804"/>
      <c r="V13" s="804"/>
      <c r="W13" s="804"/>
      <c r="X13" s="804"/>
    </row>
    <row r="14" spans="1:24" ht="18.600000000000001" hidden="1" thickBot="1">
      <c r="A14" s="766" t="s">
        <v>307</v>
      </c>
      <c r="B14" s="766"/>
      <c r="C14" s="766"/>
      <c r="D14" s="766"/>
      <c r="E14" s="766"/>
      <c r="F14" s="766"/>
      <c r="G14" s="766"/>
      <c r="H14" s="756"/>
      <c r="I14" s="768"/>
      <c r="J14" s="768"/>
      <c r="K14" s="768"/>
      <c r="L14" s="768"/>
      <c r="M14" s="768"/>
      <c r="N14" s="768"/>
      <c r="O14" s="768"/>
      <c r="P14" s="768"/>
      <c r="Q14" s="768"/>
      <c r="R14" s="768"/>
      <c r="S14" s="768"/>
      <c r="T14" s="768"/>
      <c r="U14" s="768"/>
      <c r="V14" s="768"/>
      <c r="W14" s="768"/>
      <c r="X14" s="757"/>
    </row>
    <row r="15" spans="1:24" ht="18.600000000000001" hidden="1" thickBot="1">
      <c r="A15" s="766" t="s">
        <v>308</v>
      </c>
      <c r="B15" s="766"/>
      <c r="C15" s="766"/>
      <c r="D15" s="766"/>
      <c r="E15" s="766"/>
      <c r="F15" s="766"/>
      <c r="G15" s="766"/>
      <c r="H15" s="756"/>
      <c r="I15" s="768"/>
      <c r="J15" s="768"/>
      <c r="K15" s="768"/>
      <c r="L15" s="768"/>
      <c r="M15" s="768"/>
      <c r="N15" s="768"/>
      <c r="O15" s="768"/>
      <c r="P15" s="768"/>
      <c r="Q15" s="768"/>
      <c r="R15" s="768"/>
      <c r="S15" s="768"/>
      <c r="T15" s="768"/>
      <c r="U15" s="768"/>
      <c r="V15" s="768"/>
      <c r="W15" s="768"/>
      <c r="X15" s="757"/>
    </row>
    <row r="16" spans="1:24" ht="18.600000000000001" hidden="1" thickBot="1">
      <c r="A16" s="766" t="s">
        <v>309</v>
      </c>
      <c r="B16" s="766"/>
      <c r="C16" s="766"/>
      <c r="D16" s="766"/>
      <c r="E16" s="766"/>
      <c r="F16" s="766"/>
      <c r="G16" s="766"/>
      <c r="H16" s="756"/>
      <c r="I16" s="768"/>
      <c r="J16" s="768"/>
      <c r="K16" s="768"/>
      <c r="L16" s="768"/>
      <c r="M16" s="768"/>
      <c r="N16" s="768"/>
      <c r="O16" s="768"/>
      <c r="P16" s="768"/>
      <c r="Q16" s="768"/>
      <c r="R16" s="768"/>
      <c r="S16" s="768"/>
      <c r="T16" s="768"/>
      <c r="U16" s="768"/>
      <c r="V16" s="768"/>
      <c r="W16" s="768"/>
      <c r="X16" s="757"/>
    </row>
    <row r="17" spans="1:58" ht="18.600000000000001" hidden="1" thickBot="1">
      <c r="A17" s="766" t="s">
        <v>310</v>
      </c>
      <c r="B17" s="766"/>
      <c r="C17" s="766"/>
      <c r="D17" s="766"/>
      <c r="E17" s="766"/>
      <c r="F17" s="766"/>
      <c r="G17" s="766"/>
      <c r="H17" s="756"/>
      <c r="I17" s="768"/>
      <c r="J17" s="768"/>
      <c r="K17" s="768"/>
      <c r="L17" s="768"/>
      <c r="M17" s="768"/>
      <c r="N17" s="768"/>
      <c r="O17" s="768"/>
      <c r="P17" s="768"/>
      <c r="Q17" s="768"/>
      <c r="R17" s="768"/>
      <c r="S17" s="768"/>
      <c r="T17" s="768"/>
      <c r="U17" s="768"/>
      <c r="V17" s="768"/>
      <c r="W17" s="768"/>
      <c r="X17" s="757"/>
    </row>
    <row r="18" spans="1:58" hidden="1"/>
    <row r="19" spans="1:58">
      <c r="A19" s="2"/>
      <c r="B19" s="2"/>
      <c r="C19" s="2"/>
      <c r="D19" s="2"/>
    </row>
    <row r="20" spans="1:58">
      <c r="A20" s="139" t="s">
        <v>374</v>
      </c>
      <c r="B20" s="2"/>
      <c r="C20" s="2"/>
      <c r="D20" s="2"/>
      <c r="Y20" s="133"/>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row>
    <row r="21" spans="1:58">
      <c r="A21" s="88" t="s">
        <v>539</v>
      </c>
    </row>
    <row r="22" spans="1:58">
      <c r="A22" s="87" t="s">
        <v>311</v>
      </c>
    </row>
    <row r="23" spans="1:58">
      <c r="A23" s="87" t="s">
        <v>312</v>
      </c>
      <c r="AE23" s="275" t="s">
        <v>541</v>
      </c>
    </row>
    <row r="24" spans="1:58" ht="18.600000000000001" thickBot="1">
      <c r="A24" s="769" t="s">
        <v>368</v>
      </c>
      <c r="B24" s="770"/>
      <c r="C24" s="770"/>
      <c r="D24" s="770"/>
      <c r="E24" s="770"/>
      <c r="F24" s="770"/>
      <c r="G24" s="770"/>
      <c r="H24" s="770"/>
      <c r="I24" s="770"/>
      <c r="J24" s="770"/>
      <c r="K24" s="770"/>
      <c r="L24" s="770"/>
      <c r="M24" s="770"/>
      <c r="N24" s="770"/>
      <c r="O24" s="770"/>
      <c r="P24" s="770"/>
      <c r="Q24" s="770"/>
      <c r="R24" s="770"/>
      <c r="S24" s="770"/>
      <c r="T24" s="770"/>
      <c r="U24" s="770"/>
      <c r="V24" s="770"/>
      <c r="W24" s="770"/>
      <c r="X24" s="770"/>
      <c r="Y24" s="770"/>
      <c r="Z24" s="770"/>
      <c r="AA24" s="770"/>
      <c r="AB24" s="770"/>
      <c r="AE24" s="275" t="s">
        <v>540</v>
      </c>
    </row>
    <row r="25" spans="1:58" ht="15.75" customHeight="1" thickBot="1">
      <c r="A25" s="758" t="s">
        <v>313</v>
      </c>
      <c r="B25" s="759"/>
      <c r="C25" s="759"/>
      <c r="D25" s="759"/>
      <c r="E25" s="759"/>
      <c r="F25" s="759"/>
      <c r="G25" s="759"/>
      <c r="H25" s="759"/>
      <c r="I25" s="823" t="s">
        <v>367</v>
      </c>
      <c r="J25" s="824"/>
      <c r="K25" s="824"/>
      <c r="L25" s="824"/>
      <c r="M25" s="824"/>
      <c r="N25" s="824"/>
      <c r="O25" s="824"/>
      <c r="P25" s="824"/>
      <c r="Q25" s="824"/>
      <c r="R25" s="824"/>
      <c r="S25" s="759"/>
      <c r="T25" s="759"/>
      <c r="U25" s="759"/>
      <c r="V25" s="759"/>
      <c r="W25" s="759"/>
      <c r="X25" s="825"/>
      <c r="Y25" s="710" t="s">
        <v>366</v>
      </c>
      <c r="Z25" s="711"/>
      <c r="AA25" s="711"/>
      <c r="AB25" s="712"/>
      <c r="AE25" s="849" t="s">
        <v>391</v>
      </c>
      <c r="AF25" s="850"/>
    </row>
    <row r="26" spans="1:58" ht="15.75" customHeight="1" thickBot="1">
      <c r="A26" s="760"/>
      <c r="B26" s="761"/>
      <c r="C26" s="761"/>
      <c r="D26" s="761"/>
      <c r="E26" s="761"/>
      <c r="F26" s="761"/>
      <c r="G26" s="761"/>
      <c r="H26" s="761"/>
      <c r="I26" s="831"/>
      <c r="J26" s="801"/>
      <c r="K26" s="832" t="s">
        <v>314</v>
      </c>
      <c r="L26" s="833"/>
      <c r="M26" s="833"/>
      <c r="N26" s="833"/>
      <c r="O26" s="826" t="s">
        <v>315</v>
      </c>
      <c r="P26" s="827"/>
      <c r="Q26" s="827"/>
      <c r="R26" s="827"/>
      <c r="S26" s="828" t="s">
        <v>538</v>
      </c>
      <c r="T26" s="829"/>
      <c r="U26" s="829"/>
      <c r="V26" s="830"/>
      <c r="W26" s="801" t="s">
        <v>364</v>
      </c>
      <c r="X26" s="802"/>
      <c r="Y26" s="175" t="s">
        <v>363</v>
      </c>
      <c r="Z26" s="149">
        <v>2019</v>
      </c>
      <c r="AA26" s="149">
        <v>2020</v>
      </c>
      <c r="AB26" s="182">
        <v>2021</v>
      </c>
      <c r="AE26" s="192" t="s">
        <v>389</v>
      </c>
      <c r="AF26" s="193" t="s">
        <v>387</v>
      </c>
    </row>
    <row r="27" spans="1:58" ht="15.75" customHeight="1" thickBot="1">
      <c r="A27" s="762"/>
      <c r="B27" s="763"/>
      <c r="C27" s="763"/>
      <c r="D27" s="763"/>
      <c r="E27" s="763"/>
      <c r="F27" s="763"/>
      <c r="G27" s="763"/>
      <c r="H27" s="763"/>
      <c r="I27" s="814" t="s">
        <v>316</v>
      </c>
      <c r="J27" s="763"/>
      <c r="K27" s="834" t="s">
        <v>317</v>
      </c>
      <c r="L27" s="835"/>
      <c r="M27" s="836"/>
      <c r="N27" s="137" t="s">
        <v>355</v>
      </c>
      <c r="O27" s="815" t="s">
        <v>317</v>
      </c>
      <c r="P27" s="815"/>
      <c r="Q27" s="815"/>
      <c r="R27" s="136" t="s">
        <v>355</v>
      </c>
      <c r="S27" s="820" t="s">
        <v>356</v>
      </c>
      <c r="T27" s="821"/>
      <c r="U27" s="822"/>
      <c r="V27" s="179" t="s">
        <v>355</v>
      </c>
      <c r="W27" s="818" t="s">
        <v>318</v>
      </c>
      <c r="X27" s="819"/>
      <c r="Y27" s="176" t="s">
        <v>318</v>
      </c>
      <c r="Z27" s="150" t="s">
        <v>365</v>
      </c>
      <c r="AA27" s="150" t="s">
        <v>365</v>
      </c>
      <c r="AB27" s="151" t="s">
        <v>365</v>
      </c>
      <c r="AE27" s="194" t="s">
        <v>390</v>
      </c>
      <c r="AF27" s="195" t="s">
        <v>388</v>
      </c>
    </row>
    <row r="28" spans="1:58" ht="15.75" customHeight="1" thickTop="1">
      <c r="A28" s="724" t="s">
        <v>319</v>
      </c>
      <c r="B28" s="736" t="s">
        <v>320</v>
      </c>
      <c r="C28" s="764"/>
      <c r="D28" s="764"/>
      <c r="E28" s="764"/>
      <c r="F28" s="764"/>
      <c r="G28" s="764"/>
      <c r="H28" s="764"/>
      <c r="I28" s="747" t="s">
        <v>357</v>
      </c>
      <c r="J28" s="747"/>
      <c r="K28" s="798"/>
      <c r="L28" s="799"/>
      <c r="M28" s="800"/>
      <c r="N28" s="140" t="str">
        <f t="shared" ref="N28:N38" si="0">IF(K28=0,"",(K28*W28))</f>
        <v/>
      </c>
      <c r="O28" s="811"/>
      <c r="P28" s="812"/>
      <c r="Q28" s="813"/>
      <c r="R28" s="141" t="str">
        <f t="shared" ref="R28:R38" si="1">IF(O28=0,"",(O28*W28))</f>
        <v/>
      </c>
      <c r="S28" s="837"/>
      <c r="T28" s="838"/>
      <c r="U28" s="839"/>
      <c r="V28" s="142" t="str">
        <f t="shared" ref="V28:V38" si="2">IF(S28=0," ",(S28*W28))</f>
        <v xml:space="preserve"> </v>
      </c>
      <c r="W28" s="736">
        <v>2.62</v>
      </c>
      <c r="X28" s="737"/>
      <c r="Y28" s="177">
        <v>38.200000000000003</v>
      </c>
      <c r="Z28" s="158">
        <f>K28*Y2815*0.0258</f>
        <v>0</v>
      </c>
      <c r="AA28" s="161">
        <f t="shared" ref="AA28:AA38" si="3">O28*Y28*0.0258</f>
        <v>0</v>
      </c>
      <c r="AB28" s="162">
        <f t="shared" ref="AB28:AB38" si="4">S28*Y28*0.0258</f>
        <v>0</v>
      </c>
      <c r="AE28" s="196" t="e">
        <f>$V28/$V$63*100</f>
        <v>#VALUE!</v>
      </c>
      <c r="AF28" s="197" t="e">
        <f>$AB28/$AB$64*100</f>
        <v>#DIV/0!</v>
      </c>
    </row>
    <row r="29" spans="1:58" ht="15.75" customHeight="1">
      <c r="A29" s="725"/>
      <c r="B29" s="765" t="s">
        <v>321</v>
      </c>
      <c r="C29" s="765"/>
      <c r="D29" s="765"/>
      <c r="E29" s="765"/>
      <c r="F29" s="765"/>
      <c r="G29" s="765"/>
      <c r="H29" s="765"/>
      <c r="I29" s="748" t="s">
        <v>357</v>
      </c>
      <c r="J29" s="748"/>
      <c r="K29" s="789"/>
      <c r="L29" s="739"/>
      <c r="M29" s="790"/>
      <c r="N29" s="140" t="str">
        <f t="shared" si="0"/>
        <v/>
      </c>
      <c r="O29" s="738"/>
      <c r="P29" s="739"/>
      <c r="Q29" s="740"/>
      <c r="R29" s="181" t="str">
        <f t="shared" si="1"/>
        <v/>
      </c>
      <c r="S29" s="728"/>
      <c r="T29" s="729"/>
      <c r="U29" s="730"/>
      <c r="V29" s="142" t="str">
        <f t="shared" si="2"/>
        <v xml:space="preserve"> </v>
      </c>
      <c r="W29" s="726">
        <v>2.38</v>
      </c>
      <c r="X29" s="727"/>
      <c r="Y29" s="148">
        <v>35.299999999999997</v>
      </c>
      <c r="Z29" s="159">
        <f t="shared" ref="Z29:Z38" si="5">K29*Y29*0.0258</f>
        <v>0</v>
      </c>
      <c r="AA29" s="160">
        <f t="shared" si="3"/>
        <v>0</v>
      </c>
      <c r="AB29" s="163">
        <f t="shared" si="4"/>
        <v>0</v>
      </c>
      <c r="AE29" s="198" t="e">
        <f t="shared" ref="AE29:AE62" si="6">$V29/$V$63*100</f>
        <v>#VALUE!</v>
      </c>
      <c r="AF29" s="199" t="e">
        <f t="shared" ref="AF29:AF62" si="7">$AB29/$AB$64*100</f>
        <v>#DIV/0!</v>
      </c>
    </row>
    <row r="30" spans="1:58" ht="15.75" customHeight="1">
      <c r="A30" s="725"/>
      <c r="B30" s="726" t="s">
        <v>322</v>
      </c>
      <c r="C30" s="726"/>
      <c r="D30" s="726"/>
      <c r="E30" s="726"/>
      <c r="F30" s="726"/>
      <c r="G30" s="726"/>
      <c r="H30" s="726"/>
      <c r="I30" s="748" t="s">
        <v>357</v>
      </c>
      <c r="J30" s="748"/>
      <c r="K30" s="789"/>
      <c r="L30" s="739"/>
      <c r="M30" s="790"/>
      <c r="N30" s="140" t="str">
        <f t="shared" si="0"/>
        <v/>
      </c>
      <c r="O30" s="738"/>
      <c r="P30" s="739"/>
      <c r="Q30" s="740"/>
      <c r="R30" s="181" t="str">
        <f t="shared" si="1"/>
        <v/>
      </c>
      <c r="S30" s="728"/>
      <c r="T30" s="729"/>
      <c r="U30" s="730"/>
      <c r="V30" s="142" t="str">
        <f t="shared" si="2"/>
        <v xml:space="preserve"> </v>
      </c>
      <c r="W30" s="726">
        <v>2.3199999999999998</v>
      </c>
      <c r="X30" s="727"/>
      <c r="Y30" s="148">
        <v>34.6</v>
      </c>
      <c r="Z30" s="159">
        <f t="shared" si="5"/>
        <v>0</v>
      </c>
      <c r="AA30" s="160">
        <f t="shared" si="3"/>
        <v>0</v>
      </c>
      <c r="AB30" s="163">
        <f t="shared" si="4"/>
        <v>0</v>
      </c>
      <c r="AE30" s="198" t="e">
        <f t="shared" si="6"/>
        <v>#VALUE!</v>
      </c>
      <c r="AF30" s="199" t="e">
        <f t="shared" si="7"/>
        <v>#DIV/0!</v>
      </c>
      <c r="AG30" s="180"/>
    </row>
    <row r="31" spans="1:58" ht="15.75" customHeight="1">
      <c r="A31" s="725"/>
      <c r="B31" s="726" t="s">
        <v>358</v>
      </c>
      <c r="C31" s="726"/>
      <c r="D31" s="726"/>
      <c r="E31" s="726"/>
      <c r="F31" s="726"/>
      <c r="G31" s="726"/>
      <c r="H31" s="726"/>
      <c r="I31" s="748" t="s">
        <v>357</v>
      </c>
      <c r="J31" s="748"/>
      <c r="K31" s="789"/>
      <c r="L31" s="739"/>
      <c r="M31" s="790"/>
      <c r="N31" s="140" t="str">
        <f t="shared" si="0"/>
        <v/>
      </c>
      <c r="O31" s="738"/>
      <c r="P31" s="739"/>
      <c r="Q31" s="740"/>
      <c r="R31" s="181" t="str">
        <f t="shared" si="1"/>
        <v/>
      </c>
      <c r="S31" s="728"/>
      <c r="T31" s="729"/>
      <c r="U31" s="730"/>
      <c r="V31" s="142" t="str">
        <f t="shared" si="2"/>
        <v xml:space="preserve"> </v>
      </c>
      <c r="W31" s="726">
        <v>2.2400000000000002</v>
      </c>
      <c r="X31" s="727"/>
      <c r="Y31" s="148">
        <v>33.6</v>
      </c>
      <c r="Z31" s="159">
        <f t="shared" si="5"/>
        <v>0</v>
      </c>
      <c r="AA31" s="160">
        <f t="shared" si="3"/>
        <v>0</v>
      </c>
      <c r="AB31" s="163">
        <f t="shared" si="4"/>
        <v>0</v>
      </c>
      <c r="AE31" s="198" t="e">
        <f t="shared" si="6"/>
        <v>#VALUE!</v>
      </c>
      <c r="AF31" s="199" t="e">
        <f t="shared" si="7"/>
        <v>#DIV/0!</v>
      </c>
      <c r="AJ31" s="180"/>
    </row>
    <row r="32" spans="1:58" ht="15.75" customHeight="1">
      <c r="A32" s="725"/>
      <c r="B32" s="726" t="s">
        <v>323</v>
      </c>
      <c r="C32" s="726"/>
      <c r="D32" s="726"/>
      <c r="E32" s="726"/>
      <c r="F32" s="726"/>
      <c r="G32" s="726"/>
      <c r="H32" s="726"/>
      <c r="I32" s="748" t="s">
        <v>357</v>
      </c>
      <c r="J32" s="748"/>
      <c r="K32" s="789"/>
      <c r="L32" s="739"/>
      <c r="M32" s="790"/>
      <c r="N32" s="140" t="str">
        <f t="shared" si="0"/>
        <v/>
      </c>
      <c r="O32" s="738"/>
      <c r="P32" s="739"/>
      <c r="Q32" s="740"/>
      <c r="R32" s="181" t="str">
        <f t="shared" si="1"/>
        <v/>
      </c>
      <c r="S32" s="728"/>
      <c r="T32" s="729"/>
      <c r="U32" s="730"/>
      <c r="V32" s="142" t="str">
        <f t="shared" si="2"/>
        <v xml:space="preserve"> </v>
      </c>
      <c r="W32" s="726">
        <v>2.4900000000000002</v>
      </c>
      <c r="X32" s="727"/>
      <c r="Y32" s="148">
        <v>36.700000000000003</v>
      </c>
      <c r="Z32" s="159">
        <f t="shared" si="5"/>
        <v>0</v>
      </c>
      <c r="AA32" s="160">
        <f t="shared" si="3"/>
        <v>0</v>
      </c>
      <c r="AB32" s="163">
        <f t="shared" si="4"/>
        <v>0</v>
      </c>
      <c r="AE32" s="198" t="e">
        <f t="shared" si="6"/>
        <v>#VALUE!</v>
      </c>
      <c r="AF32" s="199" t="e">
        <f t="shared" si="7"/>
        <v>#DIV/0!</v>
      </c>
    </row>
    <row r="33" spans="1:32" ht="15.75" customHeight="1">
      <c r="A33" s="725"/>
      <c r="B33" s="726" t="s">
        <v>324</v>
      </c>
      <c r="C33" s="726"/>
      <c r="D33" s="726"/>
      <c r="E33" s="726"/>
      <c r="F33" s="726"/>
      <c r="G33" s="726"/>
      <c r="H33" s="726"/>
      <c r="I33" s="748" t="s">
        <v>357</v>
      </c>
      <c r="J33" s="748"/>
      <c r="K33" s="789"/>
      <c r="L33" s="739"/>
      <c r="M33" s="790"/>
      <c r="N33" s="140" t="str">
        <f t="shared" si="0"/>
        <v/>
      </c>
      <c r="O33" s="738"/>
      <c r="P33" s="739"/>
      <c r="Q33" s="740"/>
      <c r="R33" s="181" t="str">
        <f t="shared" si="1"/>
        <v/>
      </c>
      <c r="S33" s="728"/>
      <c r="T33" s="729"/>
      <c r="U33" s="730"/>
      <c r="V33" s="142" t="str">
        <f t="shared" si="2"/>
        <v xml:space="preserve"> </v>
      </c>
      <c r="W33" s="726">
        <v>2.58</v>
      </c>
      <c r="X33" s="727"/>
      <c r="Y33" s="148">
        <v>37.700000000000003</v>
      </c>
      <c r="Z33" s="159">
        <f t="shared" si="5"/>
        <v>0</v>
      </c>
      <c r="AA33" s="160">
        <f t="shared" si="3"/>
        <v>0</v>
      </c>
      <c r="AB33" s="163">
        <f t="shared" si="4"/>
        <v>0</v>
      </c>
      <c r="AE33" s="198" t="e">
        <f t="shared" si="6"/>
        <v>#VALUE!</v>
      </c>
      <c r="AF33" s="199" t="e">
        <f t="shared" si="7"/>
        <v>#DIV/0!</v>
      </c>
    </row>
    <row r="34" spans="1:32" ht="15.75" customHeight="1">
      <c r="A34" s="725"/>
      <c r="B34" s="726" t="s">
        <v>325</v>
      </c>
      <c r="C34" s="726"/>
      <c r="D34" s="726"/>
      <c r="E34" s="726"/>
      <c r="F34" s="726"/>
      <c r="G34" s="726"/>
      <c r="H34" s="726"/>
      <c r="I34" s="748" t="s">
        <v>357</v>
      </c>
      <c r="J34" s="748"/>
      <c r="K34" s="789"/>
      <c r="L34" s="739"/>
      <c r="M34" s="790"/>
      <c r="N34" s="140" t="str">
        <f t="shared" si="0"/>
        <v/>
      </c>
      <c r="O34" s="738"/>
      <c r="P34" s="739"/>
      <c r="Q34" s="740"/>
      <c r="R34" s="181" t="str">
        <f t="shared" si="1"/>
        <v/>
      </c>
      <c r="S34" s="728"/>
      <c r="T34" s="729"/>
      <c r="U34" s="730"/>
      <c r="V34" s="142" t="str">
        <f t="shared" si="2"/>
        <v xml:space="preserve"> </v>
      </c>
      <c r="W34" s="726">
        <v>2.71</v>
      </c>
      <c r="X34" s="727"/>
      <c r="Y34" s="148">
        <v>39.1</v>
      </c>
      <c r="Z34" s="159">
        <f t="shared" si="5"/>
        <v>0</v>
      </c>
      <c r="AA34" s="160">
        <f t="shared" si="3"/>
        <v>0</v>
      </c>
      <c r="AB34" s="163">
        <f t="shared" si="4"/>
        <v>0</v>
      </c>
      <c r="AE34" s="198" t="e">
        <f t="shared" si="6"/>
        <v>#VALUE!</v>
      </c>
      <c r="AF34" s="199" t="e">
        <f t="shared" si="7"/>
        <v>#DIV/0!</v>
      </c>
    </row>
    <row r="35" spans="1:32" ht="15.75" customHeight="1">
      <c r="A35" s="725"/>
      <c r="B35" s="726" t="s">
        <v>326</v>
      </c>
      <c r="C35" s="726"/>
      <c r="D35" s="726"/>
      <c r="E35" s="726"/>
      <c r="F35" s="726"/>
      <c r="G35" s="726"/>
      <c r="H35" s="726"/>
      <c r="I35" s="748" t="s">
        <v>357</v>
      </c>
      <c r="J35" s="748"/>
      <c r="K35" s="789"/>
      <c r="L35" s="739"/>
      <c r="M35" s="790"/>
      <c r="N35" s="140" t="str">
        <f t="shared" si="0"/>
        <v/>
      </c>
      <c r="O35" s="738"/>
      <c r="P35" s="739"/>
      <c r="Q35" s="740"/>
      <c r="R35" s="181" t="str">
        <f t="shared" si="1"/>
        <v/>
      </c>
      <c r="S35" s="728"/>
      <c r="T35" s="729"/>
      <c r="U35" s="730"/>
      <c r="V35" s="142" t="str">
        <f t="shared" si="2"/>
        <v xml:space="preserve"> </v>
      </c>
      <c r="W35" s="726">
        <v>3</v>
      </c>
      <c r="X35" s="727"/>
      <c r="Y35" s="148">
        <v>41.9</v>
      </c>
      <c r="Z35" s="159">
        <f t="shared" si="5"/>
        <v>0</v>
      </c>
      <c r="AA35" s="160">
        <f t="shared" si="3"/>
        <v>0</v>
      </c>
      <c r="AB35" s="163">
        <f t="shared" si="4"/>
        <v>0</v>
      </c>
      <c r="AE35" s="198" t="e">
        <f t="shared" si="6"/>
        <v>#VALUE!</v>
      </c>
      <c r="AF35" s="199" t="e">
        <f t="shared" si="7"/>
        <v>#DIV/0!</v>
      </c>
    </row>
    <row r="36" spans="1:32" ht="15.75" customHeight="1">
      <c r="A36" s="725"/>
      <c r="B36" s="726" t="s">
        <v>327</v>
      </c>
      <c r="C36" s="726"/>
      <c r="D36" s="726"/>
      <c r="E36" s="726"/>
      <c r="F36" s="726"/>
      <c r="G36" s="726"/>
      <c r="H36" s="726"/>
      <c r="I36" s="748" t="s">
        <v>359</v>
      </c>
      <c r="J36" s="748"/>
      <c r="K36" s="789"/>
      <c r="L36" s="739"/>
      <c r="M36" s="790"/>
      <c r="N36" s="140" t="str">
        <f t="shared" si="0"/>
        <v/>
      </c>
      <c r="O36" s="738"/>
      <c r="P36" s="739"/>
      <c r="Q36" s="740"/>
      <c r="R36" s="181" t="str">
        <f t="shared" si="1"/>
        <v/>
      </c>
      <c r="S36" s="728"/>
      <c r="T36" s="729"/>
      <c r="U36" s="730"/>
      <c r="V36" s="142" t="str">
        <f t="shared" si="2"/>
        <v xml:space="preserve"> </v>
      </c>
      <c r="W36" s="726">
        <v>3.12</v>
      </c>
      <c r="X36" s="727"/>
      <c r="Y36" s="148">
        <v>40.9</v>
      </c>
      <c r="Z36" s="159">
        <f t="shared" si="5"/>
        <v>0</v>
      </c>
      <c r="AA36" s="160">
        <f t="shared" si="3"/>
        <v>0</v>
      </c>
      <c r="AB36" s="163">
        <f t="shared" si="4"/>
        <v>0</v>
      </c>
      <c r="AE36" s="198" t="e">
        <f t="shared" si="6"/>
        <v>#VALUE!</v>
      </c>
      <c r="AF36" s="199" t="e">
        <f t="shared" si="7"/>
        <v>#DIV/0!</v>
      </c>
    </row>
    <row r="37" spans="1:32" ht="15.75" customHeight="1">
      <c r="A37" s="725"/>
      <c r="B37" s="726" t="s">
        <v>328</v>
      </c>
      <c r="C37" s="726"/>
      <c r="D37" s="726"/>
      <c r="E37" s="726"/>
      <c r="F37" s="726"/>
      <c r="G37" s="726"/>
      <c r="H37" s="726"/>
      <c r="I37" s="748" t="s">
        <v>359</v>
      </c>
      <c r="J37" s="748"/>
      <c r="K37" s="789"/>
      <c r="L37" s="739"/>
      <c r="M37" s="790"/>
      <c r="N37" s="140" t="str">
        <f t="shared" si="0"/>
        <v/>
      </c>
      <c r="O37" s="738"/>
      <c r="P37" s="739"/>
      <c r="Q37" s="740"/>
      <c r="R37" s="181" t="str">
        <f t="shared" si="1"/>
        <v/>
      </c>
      <c r="S37" s="728"/>
      <c r="T37" s="729"/>
      <c r="U37" s="730"/>
      <c r="V37" s="142" t="str">
        <f t="shared" si="2"/>
        <v xml:space="preserve"> </v>
      </c>
      <c r="W37" s="726">
        <v>2.78</v>
      </c>
      <c r="X37" s="727"/>
      <c r="Y37" s="148">
        <v>29.9</v>
      </c>
      <c r="Z37" s="159">
        <f t="shared" si="5"/>
        <v>0</v>
      </c>
      <c r="AA37" s="160">
        <f t="shared" si="3"/>
        <v>0</v>
      </c>
      <c r="AB37" s="163">
        <f t="shared" si="4"/>
        <v>0</v>
      </c>
      <c r="AE37" s="198" t="e">
        <f t="shared" si="6"/>
        <v>#VALUE!</v>
      </c>
      <c r="AF37" s="199" t="e">
        <f t="shared" si="7"/>
        <v>#DIV/0!</v>
      </c>
    </row>
    <row r="38" spans="1:32" ht="15.75" customHeight="1">
      <c r="A38" s="725"/>
      <c r="B38" s="749" t="s">
        <v>329</v>
      </c>
      <c r="C38" s="749"/>
      <c r="D38" s="749"/>
      <c r="E38" s="753" t="s">
        <v>330</v>
      </c>
      <c r="F38" s="754"/>
      <c r="G38" s="754"/>
      <c r="H38" s="754"/>
      <c r="I38" s="750" t="s">
        <v>359</v>
      </c>
      <c r="J38" s="751"/>
      <c r="K38" s="806"/>
      <c r="L38" s="779"/>
      <c r="M38" s="807"/>
      <c r="N38" s="805" t="str">
        <f t="shared" si="0"/>
        <v/>
      </c>
      <c r="O38" s="738"/>
      <c r="P38" s="739"/>
      <c r="Q38" s="740"/>
      <c r="R38" s="731" t="str">
        <f t="shared" si="1"/>
        <v/>
      </c>
      <c r="S38" s="741"/>
      <c r="T38" s="742"/>
      <c r="U38" s="743"/>
      <c r="V38" s="732" t="str">
        <f t="shared" si="2"/>
        <v xml:space="preserve"> </v>
      </c>
      <c r="W38" s="726">
        <v>3</v>
      </c>
      <c r="X38" s="727"/>
      <c r="Y38" s="709">
        <v>50.8</v>
      </c>
      <c r="Z38" s="713">
        <f t="shared" si="5"/>
        <v>0</v>
      </c>
      <c r="AA38" s="714">
        <f t="shared" si="3"/>
        <v>0</v>
      </c>
      <c r="AB38" s="715">
        <f t="shared" si="4"/>
        <v>0</v>
      </c>
      <c r="AE38" s="851" t="e">
        <f t="shared" si="6"/>
        <v>#VALUE!</v>
      </c>
      <c r="AF38" s="853" t="e">
        <f t="shared" si="7"/>
        <v>#DIV/0!</v>
      </c>
    </row>
    <row r="39" spans="1:32" ht="15.75" customHeight="1">
      <c r="A39" s="725"/>
      <c r="B39" s="749"/>
      <c r="C39" s="749"/>
      <c r="D39" s="749"/>
      <c r="E39" s="754"/>
      <c r="F39" s="754"/>
      <c r="G39" s="754"/>
      <c r="H39" s="754"/>
      <c r="I39" s="750"/>
      <c r="J39" s="751"/>
      <c r="K39" s="808"/>
      <c r="L39" s="809"/>
      <c r="M39" s="810"/>
      <c r="N39" s="805"/>
      <c r="O39" s="738"/>
      <c r="P39" s="739"/>
      <c r="Q39" s="740"/>
      <c r="R39" s="731"/>
      <c r="S39" s="744"/>
      <c r="T39" s="745"/>
      <c r="U39" s="746"/>
      <c r="V39" s="733"/>
      <c r="W39" s="726"/>
      <c r="X39" s="727"/>
      <c r="Y39" s="709"/>
      <c r="Z39" s="713"/>
      <c r="AA39" s="714"/>
      <c r="AB39" s="715"/>
      <c r="AE39" s="852"/>
      <c r="AF39" s="854"/>
    </row>
    <row r="40" spans="1:32" ht="15.75" customHeight="1">
      <c r="A40" s="725"/>
      <c r="B40" s="749"/>
      <c r="C40" s="749"/>
      <c r="D40" s="749"/>
      <c r="E40" s="755" t="s">
        <v>331</v>
      </c>
      <c r="F40" s="749"/>
      <c r="G40" s="749"/>
      <c r="H40" s="749"/>
      <c r="I40" s="750" t="s">
        <v>332</v>
      </c>
      <c r="J40" s="751"/>
      <c r="K40" s="806"/>
      <c r="L40" s="779"/>
      <c r="M40" s="807"/>
      <c r="N40" s="805" t="str">
        <f>IF(K40=0,"",(K40*W40))</f>
        <v/>
      </c>
      <c r="O40" s="738"/>
      <c r="P40" s="739"/>
      <c r="Q40" s="740"/>
      <c r="R40" s="731" t="str">
        <f>IF(O40=0,"",(O40*W40))</f>
        <v/>
      </c>
      <c r="S40" s="741"/>
      <c r="T40" s="742"/>
      <c r="U40" s="743"/>
      <c r="V40" s="732" t="str">
        <f>IF(S40=0," ",(S40*W40))</f>
        <v xml:space="preserve"> </v>
      </c>
      <c r="W40" s="726">
        <v>2.34</v>
      </c>
      <c r="X40" s="727"/>
      <c r="Y40" s="709">
        <v>44.9</v>
      </c>
      <c r="Z40" s="713">
        <f>K40*Y40*0.0258</f>
        <v>0</v>
      </c>
      <c r="AA40" s="714">
        <f>O40*Y40*0.0258</f>
        <v>0</v>
      </c>
      <c r="AB40" s="715">
        <f>S40*Y40*0.0258</f>
        <v>0</v>
      </c>
      <c r="AE40" s="851" t="e">
        <f t="shared" si="6"/>
        <v>#VALUE!</v>
      </c>
      <c r="AF40" s="853" t="e">
        <f t="shared" si="7"/>
        <v>#DIV/0!</v>
      </c>
    </row>
    <row r="41" spans="1:32" ht="15.75" customHeight="1">
      <c r="A41" s="725"/>
      <c r="B41" s="749"/>
      <c r="C41" s="749"/>
      <c r="D41" s="749"/>
      <c r="E41" s="749"/>
      <c r="F41" s="749"/>
      <c r="G41" s="749"/>
      <c r="H41" s="749"/>
      <c r="I41" s="750"/>
      <c r="J41" s="751"/>
      <c r="K41" s="808"/>
      <c r="L41" s="809"/>
      <c r="M41" s="810"/>
      <c r="N41" s="805"/>
      <c r="O41" s="738"/>
      <c r="P41" s="739"/>
      <c r="Q41" s="740"/>
      <c r="R41" s="731"/>
      <c r="S41" s="744"/>
      <c r="T41" s="745"/>
      <c r="U41" s="746"/>
      <c r="V41" s="733"/>
      <c r="W41" s="726"/>
      <c r="X41" s="727"/>
      <c r="Y41" s="709"/>
      <c r="Z41" s="713"/>
      <c r="AA41" s="714"/>
      <c r="AB41" s="715"/>
      <c r="AE41" s="852"/>
      <c r="AF41" s="854"/>
    </row>
    <row r="42" spans="1:32" ht="15.75" customHeight="1">
      <c r="A42" s="725"/>
      <c r="B42" s="755" t="s">
        <v>333</v>
      </c>
      <c r="C42" s="749"/>
      <c r="D42" s="749"/>
      <c r="E42" s="753" t="s">
        <v>334</v>
      </c>
      <c r="F42" s="754"/>
      <c r="G42" s="754"/>
      <c r="H42" s="754"/>
      <c r="I42" s="750" t="s">
        <v>359</v>
      </c>
      <c r="J42" s="751"/>
      <c r="K42" s="806"/>
      <c r="L42" s="779"/>
      <c r="M42" s="807"/>
      <c r="N42" s="805" t="str">
        <f>IF(K42=0,"",(K42*W42))</f>
        <v/>
      </c>
      <c r="O42" s="738"/>
      <c r="P42" s="739"/>
      <c r="Q42" s="740"/>
      <c r="R42" s="731" t="str">
        <f>IF(O42=0,"",(O42*W42))</f>
        <v/>
      </c>
      <c r="S42" s="741"/>
      <c r="T42" s="742"/>
      <c r="U42" s="743"/>
      <c r="V42" s="732" t="str">
        <f>IF(S42=0," ",(S42*W42))</f>
        <v xml:space="preserve"> </v>
      </c>
      <c r="W42" s="726">
        <v>2.7</v>
      </c>
      <c r="X42" s="727"/>
      <c r="Y42" s="709">
        <v>54.6</v>
      </c>
      <c r="Z42" s="713">
        <f>K42*Y42*0.0258</f>
        <v>0</v>
      </c>
      <c r="AA42" s="714">
        <f>O42*Y42*0.0258</f>
        <v>0</v>
      </c>
      <c r="AB42" s="715">
        <f>S42*Y42*0.0258</f>
        <v>0</v>
      </c>
      <c r="AE42" s="851" t="e">
        <f t="shared" si="6"/>
        <v>#VALUE!</v>
      </c>
      <c r="AF42" s="853" t="e">
        <f t="shared" si="7"/>
        <v>#DIV/0!</v>
      </c>
    </row>
    <row r="43" spans="1:32" ht="15.75" customHeight="1">
      <c r="A43" s="725"/>
      <c r="B43" s="749"/>
      <c r="C43" s="749"/>
      <c r="D43" s="749"/>
      <c r="E43" s="754"/>
      <c r="F43" s="754"/>
      <c r="G43" s="754"/>
      <c r="H43" s="754"/>
      <c r="I43" s="750"/>
      <c r="J43" s="751"/>
      <c r="K43" s="808"/>
      <c r="L43" s="809"/>
      <c r="M43" s="810"/>
      <c r="N43" s="805"/>
      <c r="O43" s="738"/>
      <c r="P43" s="739"/>
      <c r="Q43" s="740"/>
      <c r="R43" s="731"/>
      <c r="S43" s="744"/>
      <c r="T43" s="745"/>
      <c r="U43" s="746"/>
      <c r="V43" s="733"/>
      <c r="W43" s="726"/>
      <c r="X43" s="727"/>
      <c r="Y43" s="709"/>
      <c r="Z43" s="713"/>
      <c r="AA43" s="714"/>
      <c r="AB43" s="715"/>
      <c r="AE43" s="852"/>
      <c r="AF43" s="854"/>
    </row>
    <row r="44" spans="1:32" ht="15.75" customHeight="1">
      <c r="A44" s="725"/>
      <c r="B44" s="749"/>
      <c r="C44" s="749"/>
      <c r="D44" s="749"/>
      <c r="E44" s="753" t="s">
        <v>335</v>
      </c>
      <c r="F44" s="754"/>
      <c r="G44" s="754"/>
      <c r="H44" s="754"/>
      <c r="I44" s="750" t="s">
        <v>360</v>
      </c>
      <c r="J44" s="751"/>
      <c r="K44" s="806"/>
      <c r="L44" s="779"/>
      <c r="M44" s="807"/>
      <c r="N44" s="805" t="str">
        <f>IF(K44=0,"",(K44*W44))</f>
        <v/>
      </c>
      <c r="O44" s="738"/>
      <c r="P44" s="739"/>
      <c r="Q44" s="740"/>
      <c r="R44" s="731" t="str">
        <f>IF(O44=0,"",(O44*W44))</f>
        <v/>
      </c>
      <c r="S44" s="741"/>
      <c r="T44" s="742"/>
      <c r="U44" s="743"/>
      <c r="V44" s="732" t="str">
        <f>IF(S44=0," ",(S44*W44))</f>
        <v xml:space="preserve"> </v>
      </c>
      <c r="W44" s="726">
        <v>2.2200000000000002</v>
      </c>
      <c r="X44" s="727"/>
      <c r="Y44" s="709">
        <v>43.5</v>
      </c>
      <c r="Z44" s="713">
        <f>K44*Y44*0.0258</f>
        <v>0</v>
      </c>
      <c r="AA44" s="714">
        <f>O44*Y44*0.0258</f>
        <v>0</v>
      </c>
      <c r="AB44" s="715">
        <f>S44*Y44*0.0258</f>
        <v>0</v>
      </c>
      <c r="AE44" s="851" t="e">
        <f t="shared" si="6"/>
        <v>#VALUE!</v>
      </c>
      <c r="AF44" s="853" t="e">
        <f t="shared" si="7"/>
        <v>#DIV/0!</v>
      </c>
    </row>
    <row r="45" spans="1:32" ht="15.75" customHeight="1">
      <c r="A45" s="725"/>
      <c r="B45" s="749"/>
      <c r="C45" s="749"/>
      <c r="D45" s="749"/>
      <c r="E45" s="754"/>
      <c r="F45" s="754"/>
      <c r="G45" s="754"/>
      <c r="H45" s="754"/>
      <c r="I45" s="750"/>
      <c r="J45" s="751"/>
      <c r="K45" s="808"/>
      <c r="L45" s="809"/>
      <c r="M45" s="810"/>
      <c r="N45" s="805"/>
      <c r="O45" s="738"/>
      <c r="P45" s="739"/>
      <c r="Q45" s="740"/>
      <c r="R45" s="731"/>
      <c r="S45" s="744"/>
      <c r="T45" s="745"/>
      <c r="U45" s="746"/>
      <c r="V45" s="733"/>
      <c r="W45" s="726"/>
      <c r="X45" s="727"/>
      <c r="Y45" s="709"/>
      <c r="Z45" s="713"/>
      <c r="AA45" s="714"/>
      <c r="AB45" s="715"/>
      <c r="AE45" s="852"/>
      <c r="AF45" s="854"/>
    </row>
    <row r="46" spans="1:32" ht="15.75" customHeight="1">
      <c r="A46" s="725"/>
      <c r="B46" s="749" t="s">
        <v>336</v>
      </c>
      <c r="C46" s="749"/>
      <c r="D46" s="749"/>
      <c r="E46" s="749"/>
      <c r="F46" s="749" t="s">
        <v>337</v>
      </c>
      <c r="G46" s="749"/>
      <c r="H46" s="749"/>
      <c r="I46" s="750" t="s">
        <v>359</v>
      </c>
      <c r="J46" s="751"/>
      <c r="K46" s="789"/>
      <c r="L46" s="739"/>
      <c r="M46" s="790"/>
      <c r="N46" s="140" t="str">
        <f t="shared" ref="N46:N60" si="8">IF(K46=0,"",(K46*W46))</f>
        <v/>
      </c>
      <c r="O46" s="738"/>
      <c r="P46" s="739"/>
      <c r="Q46" s="740"/>
      <c r="R46" s="143" t="str">
        <f t="shared" ref="R46:R59" si="9">IF(O46=0," ",(O46*W46))</f>
        <v xml:space="preserve"> </v>
      </c>
      <c r="S46" s="728"/>
      <c r="T46" s="729"/>
      <c r="U46" s="730"/>
      <c r="V46" s="145" t="str">
        <f t="shared" ref="V46:V59" si="10">IF(S46=0," ",(S46*W46))</f>
        <v xml:space="preserve"> </v>
      </c>
      <c r="W46" s="726">
        <v>2.61</v>
      </c>
      <c r="X46" s="727"/>
      <c r="Y46" s="148">
        <v>29</v>
      </c>
      <c r="Z46" s="159">
        <f t="shared" ref="Z46:Z54" si="11">K46*Y46*0.0258</f>
        <v>0</v>
      </c>
      <c r="AA46" s="160">
        <f t="shared" ref="AA46:AA54" si="12">O46*Y46*0.0258</f>
        <v>0</v>
      </c>
      <c r="AB46" s="163">
        <f t="shared" ref="AB46:AB54" si="13">S46*Y46*0.0258</f>
        <v>0</v>
      </c>
      <c r="AE46" s="198" t="e">
        <f t="shared" si="6"/>
        <v>#VALUE!</v>
      </c>
      <c r="AF46" s="199" t="e">
        <f t="shared" si="7"/>
        <v>#DIV/0!</v>
      </c>
    </row>
    <row r="47" spans="1:32" ht="15.75" customHeight="1">
      <c r="A47" s="725"/>
      <c r="B47" s="749"/>
      <c r="C47" s="749"/>
      <c r="D47" s="749"/>
      <c r="E47" s="749"/>
      <c r="F47" s="749" t="s">
        <v>338</v>
      </c>
      <c r="G47" s="749"/>
      <c r="H47" s="749"/>
      <c r="I47" s="750" t="s">
        <v>359</v>
      </c>
      <c r="J47" s="751"/>
      <c r="K47" s="789"/>
      <c r="L47" s="739"/>
      <c r="M47" s="790"/>
      <c r="N47" s="140" t="str">
        <f t="shared" si="8"/>
        <v/>
      </c>
      <c r="O47" s="738"/>
      <c r="P47" s="739"/>
      <c r="Q47" s="740"/>
      <c r="R47" s="143" t="str">
        <f t="shared" si="9"/>
        <v xml:space="preserve"> </v>
      </c>
      <c r="S47" s="728"/>
      <c r="T47" s="729"/>
      <c r="U47" s="730"/>
      <c r="V47" s="145" t="str">
        <f t="shared" si="10"/>
        <v xml:space="preserve"> </v>
      </c>
      <c r="W47" s="734">
        <v>2.33</v>
      </c>
      <c r="X47" s="735"/>
      <c r="Y47" s="148">
        <v>25.7</v>
      </c>
      <c r="Z47" s="159">
        <f t="shared" si="11"/>
        <v>0</v>
      </c>
      <c r="AA47" s="160">
        <f t="shared" si="12"/>
        <v>0</v>
      </c>
      <c r="AB47" s="163">
        <f t="shared" si="13"/>
        <v>0</v>
      </c>
      <c r="AE47" s="198" t="e">
        <f t="shared" si="6"/>
        <v>#VALUE!</v>
      </c>
      <c r="AF47" s="199" t="e">
        <f t="shared" si="7"/>
        <v>#DIV/0!</v>
      </c>
    </row>
    <row r="48" spans="1:32" ht="15.75" customHeight="1">
      <c r="A48" s="725"/>
      <c r="B48" s="749"/>
      <c r="C48" s="749"/>
      <c r="D48" s="749"/>
      <c r="E48" s="749"/>
      <c r="F48" s="749" t="s">
        <v>339</v>
      </c>
      <c r="G48" s="749"/>
      <c r="H48" s="749"/>
      <c r="I48" s="750" t="s">
        <v>359</v>
      </c>
      <c r="J48" s="751"/>
      <c r="K48" s="789"/>
      <c r="L48" s="739"/>
      <c r="M48" s="790"/>
      <c r="N48" s="140" t="str">
        <f t="shared" si="8"/>
        <v/>
      </c>
      <c r="O48" s="738"/>
      <c r="P48" s="739"/>
      <c r="Q48" s="740"/>
      <c r="R48" s="143" t="str">
        <f t="shared" si="9"/>
        <v xml:space="preserve"> </v>
      </c>
      <c r="S48" s="728"/>
      <c r="T48" s="729"/>
      <c r="U48" s="730"/>
      <c r="V48" s="145" t="str">
        <f t="shared" si="10"/>
        <v xml:space="preserve"> </v>
      </c>
      <c r="W48" s="726">
        <v>2.52</v>
      </c>
      <c r="X48" s="727"/>
      <c r="Y48" s="148">
        <v>26.9</v>
      </c>
      <c r="Z48" s="159">
        <f t="shared" si="11"/>
        <v>0</v>
      </c>
      <c r="AA48" s="160">
        <f t="shared" si="12"/>
        <v>0</v>
      </c>
      <c r="AB48" s="163">
        <f t="shared" si="13"/>
        <v>0</v>
      </c>
      <c r="AE48" s="198" t="e">
        <f t="shared" si="6"/>
        <v>#VALUE!</v>
      </c>
      <c r="AF48" s="199" t="e">
        <f t="shared" si="7"/>
        <v>#DIV/0!</v>
      </c>
    </row>
    <row r="49" spans="1:32" ht="15.75" customHeight="1">
      <c r="A49" s="725"/>
      <c r="B49" s="726" t="s">
        <v>340</v>
      </c>
      <c r="C49" s="726"/>
      <c r="D49" s="726"/>
      <c r="E49" s="726"/>
      <c r="F49" s="726"/>
      <c r="G49" s="726"/>
      <c r="H49" s="726"/>
      <c r="I49" s="750" t="s">
        <v>359</v>
      </c>
      <c r="J49" s="751"/>
      <c r="K49" s="789"/>
      <c r="L49" s="739"/>
      <c r="M49" s="790"/>
      <c r="N49" s="140" t="str">
        <f t="shared" si="8"/>
        <v/>
      </c>
      <c r="O49" s="738"/>
      <c r="P49" s="739"/>
      <c r="Q49" s="740"/>
      <c r="R49" s="143" t="str">
        <f t="shared" si="9"/>
        <v xml:space="preserve"> </v>
      </c>
      <c r="S49" s="728"/>
      <c r="T49" s="729"/>
      <c r="U49" s="730"/>
      <c r="V49" s="145" t="str">
        <f t="shared" si="10"/>
        <v xml:space="preserve"> </v>
      </c>
      <c r="W49" s="726">
        <v>3.17</v>
      </c>
      <c r="X49" s="727"/>
      <c r="Y49" s="147">
        <v>29.4</v>
      </c>
      <c r="Z49" s="159">
        <f t="shared" si="11"/>
        <v>0</v>
      </c>
      <c r="AA49" s="160">
        <f t="shared" si="12"/>
        <v>0</v>
      </c>
      <c r="AB49" s="163">
        <f t="shared" si="13"/>
        <v>0</v>
      </c>
      <c r="AE49" s="198" t="e">
        <f t="shared" si="6"/>
        <v>#VALUE!</v>
      </c>
      <c r="AF49" s="199" t="e">
        <f t="shared" si="7"/>
        <v>#DIV/0!</v>
      </c>
    </row>
    <row r="50" spans="1:32" ht="15.75" customHeight="1">
      <c r="A50" s="725"/>
      <c r="B50" s="726" t="s">
        <v>361</v>
      </c>
      <c r="C50" s="726"/>
      <c r="D50" s="726"/>
      <c r="E50" s="726"/>
      <c r="F50" s="726"/>
      <c r="G50" s="726"/>
      <c r="H50" s="726"/>
      <c r="I50" s="750" t="s">
        <v>359</v>
      </c>
      <c r="J50" s="751"/>
      <c r="K50" s="789"/>
      <c r="L50" s="739"/>
      <c r="M50" s="790"/>
      <c r="N50" s="140" t="str">
        <f t="shared" si="8"/>
        <v/>
      </c>
      <c r="O50" s="738"/>
      <c r="P50" s="739"/>
      <c r="Q50" s="740"/>
      <c r="R50" s="143" t="str">
        <f t="shared" si="9"/>
        <v xml:space="preserve"> </v>
      </c>
      <c r="S50" s="728"/>
      <c r="T50" s="729"/>
      <c r="U50" s="730"/>
      <c r="V50" s="145" t="str">
        <f t="shared" si="10"/>
        <v xml:space="preserve"> </v>
      </c>
      <c r="W50" s="726">
        <v>2.86</v>
      </c>
      <c r="X50" s="727"/>
      <c r="Y50" s="147">
        <v>37.299999999999997</v>
      </c>
      <c r="Z50" s="159">
        <f t="shared" si="11"/>
        <v>0</v>
      </c>
      <c r="AA50" s="160">
        <f t="shared" si="12"/>
        <v>0</v>
      </c>
      <c r="AB50" s="163">
        <f t="shared" si="13"/>
        <v>0</v>
      </c>
      <c r="AE50" s="198" t="e">
        <f t="shared" si="6"/>
        <v>#VALUE!</v>
      </c>
      <c r="AF50" s="199" t="e">
        <f t="shared" si="7"/>
        <v>#DIV/0!</v>
      </c>
    </row>
    <row r="51" spans="1:32" ht="15.75" customHeight="1">
      <c r="A51" s="725"/>
      <c r="B51" s="726" t="s">
        <v>341</v>
      </c>
      <c r="C51" s="726"/>
      <c r="D51" s="726"/>
      <c r="E51" s="726"/>
      <c r="F51" s="726"/>
      <c r="G51" s="726"/>
      <c r="H51" s="726"/>
      <c r="I51" s="752" t="s">
        <v>360</v>
      </c>
      <c r="J51" s="734"/>
      <c r="K51" s="789"/>
      <c r="L51" s="739"/>
      <c r="M51" s="790"/>
      <c r="N51" s="140" t="str">
        <f t="shared" si="8"/>
        <v/>
      </c>
      <c r="O51" s="738"/>
      <c r="P51" s="739"/>
      <c r="Q51" s="740"/>
      <c r="R51" s="143" t="str">
        <f t="shared" si="9"/>
        <v xml:space="preserve"> </v>
      </c>
      <c r="S51" s="728"/>
      <c r="T51" s="729"/>
      <c r="U51" s="730"/>
      <c r="V51" s="145" t="str">
        <f t="shared" si="10"/>
        <v xml:space="preserve"> </v>
      </c>
      <c r="W51" s="726">
        <v>0.85</v>
      </c>
      <c r="X51" s="727"/>
      <c r="Y51" s="147">
        <v>21.1</v>
      </c>
      <c r="Z51" s="159">
        <f t="shared" si="11"/>
        <v>0</v>
      </c>
      <c r="AA51" s="160">
        <f t="shared" si="12"/>
        <v>0</v>
      </c>
      <c r="AB51" s="163">
        <f t="shared" si="13"/>
        <v>0</v>
      </c>
      <c r="AE51" s="198" t="e">
        <f t="shared" si="6"/>
        <v>#VALUE!</v>
      </c>
      <c r="AF51" s="199" t="e">
        <f t="shared" si="7"/>
        <v>#DIV/0!</v>
      </c>
    </row>
    <row r="52" spans="1:32" ht="15.75" customHeight="1">
      <c r="A52" s="725"/>
      <c r="B52" s="726" t="s">
        <v>342</v>
      </c>
      <c r="C52" s="726"/>
      <c r="D52" s="726"/>
      <c r="E52" s="726"/>
      <c r="F52" s="726"/>
      <c r="G52" s="726"/>
      <c r="H52" s="726"/>
      <c r="I52" s="752" t="s">
        <v>360</v>
      </c>
      <c r="J52" s="734"/>
      <c r="K52" s="789"/>
      <c r="L52" s="739"/>
      <c r="M52" s="790"/>
      <c r="N52" s="140" t="str">
        <f t="shared" si="8"/>
        <v/>
      </c>
      <c r="O52" s="738"/>
      <c r="P52" s="739"/>
      <c r="Q52" s="740"/>
      <c r="R52" s="143" t="str">
        <f t="shared" si="9"/>
        <v xml:space="preserve"> </v>
      </c>
      <c r="S52" s="728"/>
      <c r="T52" s="729"/>
      <c r="U52" s="730"/>
      <c r="V52" s="145" t="str">
        <f t="shared" si="10"/>
        <v xml:space="preserve"> </v>
      </c>
      <c r="W52" s="726">
        <v>0.33</v>
      </c>
      <c r="X52" s="727"/>
      <c r="Y52" s="147">
        <v>3.41</v>
      </c>
      <c r="Z52" s="159">
        <f t="shared" si="11"/>
        <v>0</v>
      </c>
      <c r="AA52" s="160">
        <f t="shared" si="12"/>
        <v>0</v>
      </c>
      <c r="AB52" s="163">
        <f t="shared" si="13"/>
        <v>0</v>
      </c>
      <c r="AE52" s="198" t="e">
        <f t="shared" si="6"/>
        <v>#VALUE!</v>
      </c>
      <c r="AF52" s="199" t="e">
        <f t="shared" si="7"/>
        <v>#DIV/0!</v>
      </c>
    </row>
    <row r="53" spans="1:32" ht="15.75" customHeight="1">
      <c r="A53" s="725"/>
      <c r="B53" s="726" t="s">
        <v>343</v>
      </c>
      <c r="C53" s="726"/>
      <c r="D53" s="726"/>
      <c r="E53" s="726"/>
      <c r="F53" s="726"/>
      <c r="G53" s="726"/>
      <c r="H53" s="726"/>
      <c r="I53" s="752" t="s">
        <v>360</v>
      </c>
      <c r="J53" s="734"/>
      <c r="K53" s="789"/>
      <c r="L53" s="739"/>
      <c r="M53" s="790"/>
      <c r="N53" s="140" t="str">
        <f t="shared" si="8"/>
        <v/>
      </c>
      <c r="O53" s="738"/>
      <c r="P53" s="739"/>
      <c r="Q53" s="740"/>
      <c r="R53" s="143" t="str">
        <f t="shared" si="9"/>
        <v xml:space="preserve"> </v>
      </c>
      <c r="S53" s="728"/>
      <c r="T53" s="729"/>
      <c r="U53" s="730"/>
      <c r="V53" s="145" t="str">
        <f t="shared" si="10"/>
        <v xml:space="preserve"> </v>
      </c>
      <c r="W53" s="726">
        <v>1.18</v>
      </c>
      <c r="X53" s="727"/>
      <c r="Y53" s="147">
        <v>8.41</v>
      </c>
      <c r="Z53" s="159">
        <f t="shared" si="11"/>
        <v>0</v>
      </c>
      <c r="AA53" s="160">
        <f t="shared" si="12"/>
        <v>0</v>
      </c>
      <c r="AB53" s="163">
        <f t="shared" si="13"/>
        <v>0</v>
      </c>
      <c r="AE53" s="198" t="e">
        <f t="shared" si="6"/>
        <v>#VALUE!</v>
      </c>
      <c r="AF53" s="199" t="e">
        <f t="shared" si="7"/>
        <v>#DIV/0!</v>
      </c>
    </row>
    <row r="54" spans="1:32" ht="15.75" customHeight="1">
      <c r="A54" s="725"/>
      <c r="B54" s="726" t="s">
        <v>344</v>
      </c>
      <c r="C54" s="726"/>
      <c r="D54" s="726"/>
      <c r="E54" s="726"/>
      <c r="F54" s="749" t="s">
        <v>345</v>
      </c>
      <c r="G54" s="749"/>
      <c r="H54" s="749"/>
      <c r="I54" s="752" t="s">
        <v>360</v>
      </c>
      <c r="J54" s="734"/>
      <c r="K54" s="789"/>
      <c r="L54" s="739"/>
      <c r="M54" s="790"/>
      <c r="N54" s="140" t="str">
        <f t="shared" si="8"/>
        <v/>
      </c>
      <c r="O54" s="738"/>
      <c r="P54" s="739"/>
      <c r="Q54" s="740"/>
      <c r="R54" s="143" t="str">
        <f t="shared" si="9"/>
        <v xml:space="preserve"> </v>
      </c>
      <c r="S54" s="728"/>
      <c r="T54" s="729"/>
      <c r="U54" s="730"/>
      <c r="V54" s="145" t="str">
        <f t="shared" si="10"/>
        <v xml:space="preserve"> </v>
      </c>
      <c r="W54" s="726">
        <v>2.23</v>
      </c>
      <c r="X54" s="727"/>
      <c r="Y54" s="147">
        <v>44.8</v>
      </c>
      <c r="Z54" s="159">
        <f t="shared" si="11"/>
        <v>0</v>
      </c>
      <c r="AA54" s="160">
        <f t="shared" si="12"/>
        <v>0</v>
      </c>
      <c r="AB54" s="163">
        <f t="shared" si="13"/>
        <v>0</v>
      </c>
      <c r="AE54" s="198" t="e">
        <f t="shared" si="6"/>
        <v>#VALUE!</v>
      </c>
      <c r="AF54" s="199" t="e">
        <f t="shared" si="7"/>
        <v>#DIV/0!</v>
      </c>
    </row>
    <row r="55" spans="1:32" ht="15.75" customHeight="1">
      <c r="A55" s="725"/>
      <c r="B55" s="726"/>
      <c r="C55" s="726"/>
      <c r="D55" s="726"/>
      <c r="E55" s="726"/>
      <c r="F55" s="749"/>
      <c r="G55" s="749"/>
      <c r="H55" s="749"/>
      <c r="I55" s="750"/>
      <c r="J55" s="751"/>
      <c r="K55" s="789"/>
      <c r="L55" s="739"/>
      <c r="M55" s="790"/>
      <c r="N55" s="140" t="str">
        <f t="shared" si="8"/>
        <v/>
      </c>
      <c r="O55" s="738"/>
      <c r="P55" s="739"/>
      <c r="Q55" s="740"/>
      <c r="R55" s="143" t="str">
        <f t="shared" si="9"/>
        <v xml:space="preserve"> </v>
      </c>
      <c r="S55" s="728"/>
      <c r="T55" s="729"/>
      <c r="U55" s="730"/>
      <c r="V55" s="145" t="str">
        <f t="shared" si="10"/>
        <v xml:space="preserve"> </v>
      </c>
      <c r="W55" s="726"/>
      <c r="X55" s="727"/>
      <c r="Y55" s="146"/>
      <c r="Z55" s="159"/>
      <c r="AA55" s="160"/>
      <c r="AB55" s="163"/>
      <c r="AE55" s="198" t="e">
        <f t="shared" si="6"/>
        <v>#VALUE!</v>
      </c>
      <c r="AF55" s="199" t="e">
        <f t="shared" si="7"/>
        <v>#DIV/0!</v>
      </c>
    </row>
    <row r="56" spans="1:32" ht="15.75" customHeight="1">
      <c r="A56" s="725"/>
      <c r="B56" s="726" t="s">
        <v>346</v>
      </c>
      <c r="C56" s="726"/>
      <c r="D56" s="726"/>
      <c r="E56" s="726"/>
      <c r="F56" s="726"/>
      <c r="G56" s="726"/>
      <c r="H56" s="726"/>
      <c r="I56" s="750" t="s">
        <v>362</v>
      </c>
      <c r="J56" s="751"/>
      <c r="K56" s="789"/>
      <c r="L56" s="739"/>
      <c r="M56" s="790"/>
      <c r="N56" s="140" t="str">
        <f t="shared" si="8"/>
        <v/>
      </c>
      <c r="O56" s="738"/>
      <c r="P56" s="739"/>
      <c r="Q56" s="740"/>
      <c r="R56" s="143" t="str">
        <f t="shared" si="9"/>
        <v xml:space="preserve"> </v>
      </c>
      <c r="S56" s="728"/>
      <c r="T56" s="729"/>
      <c r="U56" s="730"/>
      <c r="V56" s="145" t="str">
        <f t="shared" si="10"/>
        <v xml:space="preserve"> </v>
      </c>
      <c r="W56" s="726">
        <v>0.06</v>
      </c>
      <c r="X56" s="727"/>
      <c r="Y56" s="147">
        <v>1.02</v>
      </c>
      <c r="Z56" s="159">
        <f>K56*Y56*0.0258</f>
        <v>0</v>
      </c>
      <c r="AA56" s="160">
        <f>O56*Y56*0.0258</f>
        <v>0</v>
      </c>
      <c r="AB56" s="163">
        <f>S56*Y56*0.0258</f>
        <v>0</v>
      </c>
      <c r="AE56" s="198" t="e">
        <f t="shared" si="6"/>
        <v>#VALUE!</v>
      </c>
      <c r="AF56" s="199" t="e">
        <f t="shared" si="7"/>
        <v>#DIV/0!</v>
      </c>
    </row>
    <row r="57" spans="1:32" ht="15.75" customHeight="1">
      <c r="A57" s="725"/>
      <c r="B57" s="726" t="s">
        <v>347</v>
      </c>
      <c r="C57" s="726"/>
      <c r="D57" s="726"/>
      <c r="E57" s="726"/>
      <c r="F57" s="726"/>
      <c r="G57" s="726"/>
      <c r="H57" s="726"/>
      <c r="I57" s="750" t="s">
        <v>362</v>
      </c>
      <c r="J57" s="751"/>
      <c r="K57" s="789"/>
      <c r="L57" s="739"/>
      <c r="M57" s="790"/>
      <c r="N57" s="140" t="str">
        <f t="shared" si="8"/>
        <v/>
      </c>
      <c r="O57" s="738"/>
      <c r="P57" s="739"/>
      <c r="Q57" s="740"/>
      <c r="R57" s="143" t="str">
        <f t="shared" si="9"/>
        <v xml:space="preserve"> </v>
      </c>
      <c r="S57" s="728"/>
      <c r="T57" s="729"/>
      <c r="U57" s="730"/>
      <c r="V57" s="145" t="str">
        <f t="shared" si="10"/>
        <v xml:space="preserve"> </v>
      </c>
      <c r="W57" s="726">
        <v>5.7000000000000002E-2</v>
      </c>
      <c r="X57" s="727"/>
      <c r="Y57" s="147">
        <v>1.36</v>
      </c>
      <c r="Z57" s="159">
        <f>K57*Y57*0.0258</f>
        <v>0</v>
      </c>
      <c r="AA57" s="160">
        <f>O57*Y57*0.0258</f>
        <v>0</v>
      </c>
      <c r="AB57" s="163">
        <f>S57*Y57*0.0258</f>
        <v>0</v>
      </c>
      <c r="AE57" s="198" t="e">
        <f t="shared" si="6"/>
        <v>#VALUE!</v>
      </c>
      <c r="AF57" s="199" t="e">
        <f t="shared" si="7"/>
        <v>#DIV/0!</v>
      </c>
    </row>
    <row r="58" spans="1:32" ht="15.75" customHeight="1">
      <c r="A58" s="725"/>
      <c r="B58" s="726" t="s">
        <v>348</v>
      </c>
      <c r="C58" s="726"/>
      <c r="D58" s="726"/>
      <c r="E58" s="726"/>
      <c r="F58" s="726"/>
      <c r="G58" s="726"/>
      <c r="H58" s="726"/>
      <c r="I58" s="750" t="s">
        <v>362</v>
      </c>
      <c r="J58" s="751"/>
      <c r="K58" s="789"/>
      <c r="L58" s="739"/>
      <c r="M58" s="790"/>
      <c r="N58" s="140" t="str">
        <f t="shared" si="8"/>
        <v/>
      </c>
      <c r="O58" s="738"/>
      <c r="P58" s="739"/>
      <c r="Q58" s="740"/>
      <c r="R58" s="143" t="str">
        <f t="shared" si="9"/>
        <v xml:space="preserve"> </v>
      </c>
      <c r="S58" s="728"/>
      <c r="T58" s="729"/>
      <c r="U58" s="730"/>
      <c r="V58" s="145" t="str">
        <f t="shared" si="10"/>
        <v xml:space="preserve"> </v>
      </c>
      <c r="W58" s="726">
        <v>5.7000000000000002E-2</v>
      </c>
      <c r="X58" s="727"/>
      <c r="Y58" s="147">
        <v>1.36</v>
      </c>
      <c r="Z58" s="159">
        <f>K58*Y58*0.0258</f>
        <v>0</v>
      </c>
      <c r="AA58" s="160">
        <f>O58*Y58*0.0258</f>
        <v>0</v>
      </c>
      <c r="AB58" s="163">
        <f>S58*Y58*0.0258</f>
        <v>0</v>
      </c>
      <c r="AE58" s="198" t="e">
        <f t="shared" si="6"/>
        <v>#VALUE!</v>
      </c>
      <c r="AF58" s="199" t="e">
        <f t="shared" si="7"/>
        <v>#DIV/0!</v>
      </c>
    </row>
    <row r="59" spans="1:32" ht="15.75" customHeight="1" thickBot="1">
      <c r="A59" s="725"/>
      <c r="B59" s="726" t="s">
        <v>349</v>
      </c>
      <c r="C59" s="726"/>
      <c r="D59" s="726"/>
      <c r="E59" s="726"/>
      <c r="F59" s="726"/>
      <c r="G59" s="726"/>
      <c r="H59" s="726"/>
      <c r="I59" s="750" t="s">
        <v>362</v>
      </c>
      <c r="J59" s="751"/>
      <c r="K59" s="789"/>
      <c r="L59" s="739"/>
      <c r="M59" s="790"/>
      <c r="N59" s="140" t="str">
        <f t="shared" si="8"/>
        <v/>
      </c>
      <c r="O59" s="846"/>
      <c r="P59" s="847"/>
      <c r="Q59" s="848"/>
      <c r="R59" s="143" t="str">
        <f t="shared" si="9"/>
        <v xml:space="preserve"> </v>
      </c>
      <c r="S59" s="786"/>
      <c r="T59" s="787"/>
      <c r="U59" s="788"/>
      <c r="V59" s="145" t="str">
        <f t="shared" si="10"/>
        <v xml:space="preserve"> </v>
      </c>
      <c r="W59" s="726">
        <v>5.7000000000000002E-2</v>
      </c>
      <c r="X59" s="727"/>
      <c r="Y59" s="147">
        <v>1.36</v>
      </c>
      <c r="Z59" s="159">
        <f>K59*Y59*0.0258</f>
        <v>0</v>
      </c>
      <c r="AA59" s="160">
        <f>O59*Y59*0.0258</f>
        <v>0</v>
      </c>
      <c r="AB59" s="163">
        <f>S59*Y59*0.0258</f>
        <v>0</v>
      </c>
      <c r="AE59" s="198" t="e">
        <f t="shared" si="6"/>
        <v>#VALUE!</v>
      </c>
      <c r="AF59" s="199" t="e">
        <f t="shared" si="7"/>
        <v>#DIV/0!</v>
      </c>
    </row>
    <row r="60" spans="1:32" ht="15.75" customHeight="1" thickBot="1">
      <c r="A60" s="816" t="s">
        <v>350</v>
      </c>
      <c r="B60" s="778" t="s">
        <v>351</v>
      </c>
      <c r="C60" s="779"/>
      <c r="D60" s="779"/>
      <c r="E60" s="779"/>
      <c r="F60" s="779"/>
      <c r="G60" s="779"/>
      <c r="H60" s="794"/>
      <c r="I60" s="778" t="s">
        <v>352</v>
      </c>
      <c r="J60" s="779"/>
      <c r="K60" s="791"/>
      <c r="L60" s="792"/>
      <c r="M60" s="793"/>
      <c r="N60" s="140" t="str">
        <f t="shared" si="8"/>
        <v/>
      </c>
      <c r="O60" s="844"/>
      <c r="P60" s="845"/>
      <c r="Q60" s="845"/>
      <c r="R60" s="841"/>
      <c r="S60" s="840"/>
      <c r="T60" s="840"/>
      <c r="U60" s="840"/>
      <c r="V60" s="841"/>
      <c r="W60" s="774">
        <v>0.496</v>
      </c>
      <c r="X60" s="775"/>
      <c r="Y60" s="148">
        <v>9.9700000000000006</v>
      </c>
      <c r="Z60" s="159">
        <f>K60*Y60*0.0258</f>
        <v>0</v>
      </c>
      <c r="AA60" s="152"/>
      <c r="AB60" s="153"/>
      <c r="AE60" s="198" t="e">
        <f t="shared" si="6"/>
        <v>#DIV/0!</v>
      </c>
      <c r="AF60" s="199" t="e">
        <f t="shared" si="7"/>
        <v>#DIV/0!</v>
      </c>
    </row>
    <row r="61" spans="1:32" ht="15.75" customHeight="1" thickTop="1" thickBot="1">
      <c r="A61" s="817"/>
      <c r="B61" s="795"/>
      <c r="C61" s="796"/>
      <c r="D61" s="796"/>
      <c r="E61" s="796"/>
      <c r="F61" s="796"/>
      <c r="G61" s="796"/>
      <c r="H61" s="797"/>
      <c r="I61" s="778" t="s">
        <v>352</v>
      </c>
      <c r="J61" s="779"/>
      <c r="K61" s="840"/>
      <c r="L61" s="840"/>
      <c r="M61" s="840"/>
      <c r="N61" s="841"/>
      <c r="O61" s="783"/>
      <c r="P61" s="784"/>
      <c r="Q61" s="785"/>
      <c r="R61" s="145" t="str">
        <f>IF(O61=0," ",(O61*W61))</f>
        <v xml:space="preserve"> </v>
      </c>
      <c r="S61" s="842"/>
      <c r="T61" s="843"/>
      <c r="U61" s="843"/>
      <c r="V61" s="841"/>
      <c r="W61" s="774">
        <v>0.46200000000000002</v>
      </c>
      <c r="X61" s="775"/>
      <c r="Y61" s="148">
        <v>9.9700000000000006</v>
      </c>
      <c r="Z61" s="154"/>
      <c r="AA61" s="160">
        <f>O61*Y61*0.0258</f>
        <v>0</v>
      </c>
      <c r="AB61" s="153"/>
      <c r="AE61" s="198" t="e">
        <f t="shared" si="6"/>
        <v>#DIV/0!</v>
      </c>
      <c r="AF61" s="199" t="e">
        <f t="shared" si="7"/>
        <v>#DIV/0!</v>
      </c>
    </row>
    <row r="62" spans="1:32" ht="15.75" customHeight="1" thickBot="1">
      <c r="A62" s="817"/>
      <c r="B62" s="795"/>
      <c r="C62" s="796"/>
      <c r="D62" s="796"/>
      <c r="E62" s="796"/>
      <c r="F62" s="796"/>
      <c r="G62" s="796"/>
      <c r="H62" s="797"/>
      <c r="I62" s="778" t="s">
        <v>352</v>
      </c>
      <c r="J62" s="779"/>
      <c r="K62" s="843"/>
      <c r="L62" s="843"/>
      <c r="M62" s="843"/>
      <c r="N62" s="843"/>
      <c r="O62" s="845"/>
      <c r="P62" s="845"/>
      <c r="Q62" s="845"/>
      <c r="R62" s="843"/>
      <c r="S62" s="780"/>
      <c r="T62" s="781"/>
      <c r="U62" s="782"/>
      <c r="V62" s="144" t="str">
        <f>IF(S62=0," ",(S62*W62))</f>
        <v xml:space="preserve"> </v>
      </c>
      <c r="W62" s="776">
        <f>'Sheet2(計算用毎月入力)'!Y69</f>
        <v>0.46899999999999997</v>
      </c>
      <c r="X62" s="777"/>
      <c r="Y62" s="164">
        <v>9.9700000000000006</v>
      </c>
      <c r="Z62" s="165"/>
      <c r="AA62" s="166"/>
      <c r="AB62" s="167">
        <f>S62*Y62*0.0258</f>
        <v>0</v>
      </c>
      <c r="AE62" s="200" t="e">
        <f t="shared" si="6"/>
        <v>#VALUE!</v>
      </c>
      <c r="AF62" s="201" t="e">
        <f t="shared" si="7"/>
        <v>#DIV/0!</v>
      </c>
    </row>
    <row r="63" spans="1:32" ht="15.75" customHeight="1" thickBot="1">
      <c r="A63" s="716" t="s">
        <v>353</v>
      </c>
      <c r="B63" s="717"/>
      <c r="C63" s="717"/>
      <c r="D63" s="717"/>
      <c r="E63" s="717"/>
      <c r="F63" s="717"/>
      <c r="G63" s="717"/>
      <c r="H63" s="717"/>
      <c r="I63" s="717"/>
      <c r="J63" s="717"/>
      <c r="K63" s="719"/>
      <c r="L63" s="719"/>
      <c r="M63" s="719"/>
      <c r="N63" s="171">
        <f>SUM(N28:N60)</f>
        <v>0</v>
      </c>
      <c r="O63" s="719"/>
      <c r="P63" s="719"/>
      <c r="Q63" s="719"/>
      <c r="R63" s="171">
        <f>SUM(R28:R59,R61)</f>
        <v>0</v>
      </c>
      <c r="S63" s="721"/>
      <c r="T63" s="722"/>
      <c r="U63" s="723"/>
      <c r="V63" s="172">
        <f>SUM(V28:V59,V62:V62)</f>
        <v>0</v>
      </c>
      <c r="W63" s="719"/>
      <c r="X63" s="720"/>
      <c r="Y63" s="168"/>
      <c r="Z63" s="168"/>
      <c r="AA63" s="168"/>
      <c r="AB63" s="169"/>
      <c r="AC63" t="s">
        <v>375</v>
      </c>
    </row>
    <row r="64" spans="1:32" ht="19.5" customHeight="1" thickBot="1">
      <c r="A64" s="716" t="s">
        <v>369</v>
      </c>
      <c r="B64" s="717"/>
      <c r="C64" s="717"/>
      <c r="D64" s="717"/>
      <c r="E64" s="717"/>
      <c r="F64" s="717"/>
      <c r="G64" s="717"/>
      <c r="H64" s="717"/>
      <c r="I64" s="717"/>
      <c r="J64" s="718"/>
      <c r="K64" s="170"/>
      <c r="L64" s="170"/>
      <c r="M64" s="170"/>
      <c r="N64" s="170"/>
      <c r="O64" s="170"/>
      <c r="P64" s="170"/>
      <c r="Q64" s="170"/>
      <c r="R64" s="170"/>
      <c r="S64" s="170"/>
      <c r="T64" s="170"/>
      <c r="U64" s="170"/>
      <c r="V64" s="170"/>
      <c r="W64" s="170"/>
      <c r="X64" s="170"/>
      <c r="Y64" s="170"/>
      <c r="Z64" s="155">
        <f>SUM(Z28:Z62)</f>
        <v>0</v>
      </c>
      <c r="AA64" s="156">
        <f>SUM(AA28:AA62)</f>
        <v>0</v>
      </c>
      <c r="AB64" s="157">
        <f>SUM(AB28:AB62)</f>
        <v>0</v>
      </c>
      <c r="AC64" t="s">
        <v>375</v>
      </c>
    </row>
    <row r="65" spans="1:25" ht="19.5" customHeight="1">
      <c r="A65" s="2"/>
      <c r="B65" s="2"/>
      <c r="C65" s="2"/>
      <c r="D65" s="2"/>
      <c r="E65" s="2"/>
      <c r="F65" s="2"/>
      <c r="G65" s="2"/>
      <c r="H65" s="2"/>
      <c r="I65" s="2"/>
      <c r="J65" s="2"/>
      <c r="K65" s="2"/>
      <c r="L65" s="2"/>
      <c r="M65" s="2"/>
      <c r="N65" s="2"/>
      <c r="O65" s="2"/>
      <c r="P65" s="2"/>
      <c r="Q65" s="2"/>
      <c r="R65" s="2"/>
      <c r="S65" s="2"/>
      <c r="T65" s="2"/>
      <c r="U65" s="2"/>
      <c r="V65" s="2"/>
      <c r="W65" s="2"/>
      <c r="X65" s="2"/>
      <c r="Y65" s="2"/>
    </row>
  </sheetData>
  <mergeCells count="269">
    <mergeCell ref="AE25:AF25"/>
    <mergeCell ref="AE44:AE45"/>
    <mergeCell ref="AE42:AE43"/>
    <mergeCell ref="AE40:AE41"/>
    <mergeCell ref="AE38:AE39"/>
    <mergeCell ref="AF38:AF39"/>
    <mergeCell ref="AF40:AF41"/>
    <mergeCell ref="AF42:AF43"/>
    <mergeCell ref="AF44:AF45"/>
    <mergeCell ref="K62:R62"/>
    <mergeCell ref="O58:Q58"/>
    <mergeCell ref="O59:Q59"/>
    <mergeCell ref="O50:Q50"/>
    <mergeCell ref="O51:Q51"/>
    <mergeCell ref="O52:Q52"/>
    <mergeCell ref="O53:Q53"/>
    <mergeCell ref="O54:Q54"/>
    <mergeCell ref="O55:Q55"/>
    <mergeCell ref="B42:D45"/>
    <mergeCell ref="K38:M39"/>
    <mergeCell ref="N38:N39"/>
    <mergeCell ref="K40:M41"/>
    <mergeCell ref="N40:N41"/>
    <mergeCell ref="K42:M43"/>
    <mergeCell ref="K61:N61"/>
    <mergeCell ref="S61:V61"/>
    <mergeCell ref="O60:V60"/>
    <mergeCell ref="O42:Q43"/>
    <mergeCell ref="O44:Q45"/>
    <mergeCell ref="O46:Q46"/>
    <mergeCell ref="O47:Q47"/>
    <mergeCell ref="E42:H43"/>
    <mergeCell ref="E44:H45"/>
    <mergeCell ref="I42:J43"/>
    <mergeCell ref="I44:J45"/>
    <mergeCell ref="B54:E55"/>
    <mergeCell ref="F54:H54"/>
    <mergeCell ref="F55:H55"/>
    <mergeCell ref="B56:H56"/>
    <mergeCell ref="I46:J46"/>
    <mergeCell ref="I47:J47"/>
    <mergeCell ref="I48:J48"/>
    <mergeCell ref="I27:J27"/>
    <mergeCell ref="O27:Q27"/>
    <mergeCell ref="W60:X60"/>
    <mergeCell ref="A60:A62"/>
    <mergeCell ref="A63:J63"/>
    <mergeCell ref="K63:M63"/>
    <mergeCell ref="O63:Q63"/>
    <mergeCell ref="H14:X14"/>
    <mergeCell ref="H15:X15"/>
    <mergeCell ref="H16:X16"/>
    <mergeCell ref="H17:X17"/>
    <mergeCell ref="W27:X27"/>
    <mergeCell ref="S27:U27"/>
    <mergeCell ref="I25:X25"/>
    <mergeCell ref="O26:R26"/>
    <mergeCell ref="S26:V26"/>
    <mergeCell ref="I26:J26"/>
    <mergeCell ref="K26:N26"/>
    <mergeCell ref="K27:M27"/>
    <mergeCell ref="B32:H32"/>
    <mergeCell ref="S28:U28"/>
    <mergeCell ref="S29:U29"/>
    <mergeCell ref="S30:U30"/>
    <mergeCell ref="S31:U31"/>
    <mergeCell ref="O13:X13"/>
    <mergeCell ref="K58:M58"/>
    <mergeCell ref="K49:M49"/>
    <mergeCell ref="K50:M50"/>
    <mergeCell ref="K51:M51"/>
    <mergeCell ref="K52:M52"/>
    <mergeCell ref="K53:M53"/>
    <mergeCell ref="N42:N43"/>
    <mergeCell ref="K44:M45"/>
    <mergeCell ref="N44:N45"/>
    <mergeCell ref="K54:M54"/>
    <mergeCell ref="K55:M55"/>
    <mergeCell ref="K56:M56"/>
    <mergeCell ref="K46:M46"/>
    <mergeCell ref="K47:M47"/>
    <mergeCell ref="K48:M48"/>
    <mergeCell ref="K57:M57"/>
    <mergeCell ref="S32:U32"/>
    <mergeCell ref="O28:Q28"/>
    <mergeCell ref="O29:Q29"/>
    <mergeCell ref="O30:Q30"/>
    <mergeCell ref="O31:Q31"/>
    <mergeCell ref="O32:Q32"/>
    <mergeCell ref="O33:Q33"/>
    <mergeCell ref="A1:X2"/>
    <mergeCell ref="W61:X61"/>
    <mergeCell ref="W62:X62"/>
    <mergeCell ref="I62:J62"/>
    <mergeCell ref="I61:J61"/>
    <mergeCell ref="S62:U62"/>
    <mergeCell ref="O61:Q61"/>
    <mergeCell ref="W59:X59"/>
    <mergeCell ref="S59:U59"/>
    <mergeCell ref="K59:M59"/>
    <mergeCell ref="K60:M60"/>
    <mergeCell ref="B60:H62"/>
    <mergeCell ref="I60:J60"/>
    <mergeCell ref="K28:M28"/>
    <mergeCell ref="K29:M29"/>
    <mergeCell ref="K30:M30"/>
    <mergeCell ref="K31:M31"/>
    <mergeCell ref="K32:M32"/>
    <mergeCell ref="K33:M33"/>
    <mergeCell ref="K34:M34"/>
    <mergeCell ref="K35:M35"/>
    <mergeCell ref="K36:M36"/>
    <mergeCell ref="K37:M37"/>
    <mergeCell ref="W26:X26"/>
    <mergeCell ref="A7:B7"/>
    <mergeCell ref="C7:D7"/>
    <mergeCell ref="F7:G7"/>
    <mergeCell ref="A25:H27"/>
    <mergeCell ref="B28:H28"/>
    <mergeCell ref="B29:H29"/>
    <mergeCell ref="B30:H30"/>
    <mergeCell ref="B31:H31"/>
    <mergeCell ref="I7:J7"/>
    <mergeCell ref="A10:G10"/>
    <mergeCell ref="A11:G11"/>
    <mergeCell ref="A13:G13"/>
    <mergeCell ref="A14:G14"/>
    <mergeCell ref="A15:G15"/>
    <mergeCell ref="A16:G16"/>
    <mergeCell ref="A17:G17"/>
    <mergeCell ref="H10:X10"/>
    <mergeCell ref="H11:X11"/>
    <mergeCell ref="A24:AB24"/>
    <mergeCell ref="A12:G12"/>
    <mergeCell ref="H12:X12"/>
    <mergeCell ref="H13:I13"/>
    <mergeCell ref="J13:K13"/>
    <mergeCell ref="L13:M13"/>
    <mergeCell ref="B38:D41"/>
    <mergeCell ref="E38:H39"/>
    <mergeCell ref="E40:H41"/>
    <mergeCell ref="I38:J39"/>
    <mergeCell ref="B33:H33"/>
    <mergeCell ref="B34:H34"/>
    <mergeCell ref="B35:H35"/>
    <mergeCell ref="B36:H36"/>
    <mergeCell ref="B37:H37"/>
    <mergeCell ref="I40:J41"/>
    <mergeCell ref="B49:H49"/>
    <mergeCell ref="B50:H50"/>
    <mergeCell ref="B51:H51"/>
    <mergeCell ref="B46:E48"/>
    <mergeCell ref="F46:H46"/>
    <mergeCell ref="F47:H47"/>
    <mergeCell ref="F48:H48"/>
    <mergeCell ref="I58:J58"/>
    <mergeCell ref="I59:J59"/>
    <mergeCell ref="I49:J49"/>
    <mergeCell ref="I50:J50"/>
    <mergeCell ref="I51:J51"/>
    <mergeCell ref="I52:J52"/>
    <mergeCell ref="I53:J53"/>
    <mergeCell ref="I54:J54"/>
    <mergeCell ref="I55:J55"/>
    <mergeCell ref="I56:J56"/>
    <mergeCell ref="I57:J57"/>
    <mergeCell ref="I28:J28"/>
    <mergeCell ref="I29:J29"/>
    <mergeCell ref="I30:J30"/>
    <mergeCell ref="I31:J31"/>
    <mergeCell ref="I32:J32"/>
    <mergeCell ref="O48:Q48"/>
    <mergeCell ref="O49:Q49"/>
    <mergeCell ref="O34:Q34"/>
    <mergeCell ref="O35:Q35"/>
    <mergeCell ref="O36:Q36"/>
    <mergeCell ref="O37:Q37"/>
    <mergeCell ref="O38:Q39"/>
    <mergeCell ref="O40:Q41"/>
    <mergeCell ref="I33:J33"/>
    <mergeCell ref="I34:J34"/>
    <mergeCell ref="I35:J35"/>
    <mergeCell ref="I36:J36"/>
    <mergeCell ref="I37:J37"/>
    <mergeCell ref="W28:X28"/>
    <mergeCell ref="W29:X29"/>
    <mergeCell ref="W30:X30"/>
    <mergeCell ref="W31:X31"/>
    <mergeCell ref="W32:X32"/>
    <mergeCell ref="O56:Q56"/>
    <mergeCell ref="O57:Q57"/>
    <mergeCell ref="W36:X36"/>
    <mergeCell ref="W44:X45"/>
    <mergeCell ref="W49:X49"/>
    <mergeCell ref="W53:X53"/>
    <mergeCell ref="W57:X57"/>
    <mergeCell ref="V42:V43"/>
    <mergeCell ref="S42:U43"/>
    <mergeCell ref="S38:U39"/>
    <mergeCell ref="S40:U41"/>
    <mergeCell ref="S44:U45"/>
    <mergeCell ref="W33:X33"/>
    <mergeCell ref="W34:X34"/>
    <mergeCell ref="W35:X35"/>
    <mergeCell ref="S33:U33"/>
    <mergeCell ref="S34:U34"/>
    <mergeCell ref="S35:U35"/>
    <mergeCell ref="S36:U36"/>
    <mergeCell ref="S37:U37"/>
    <mergeCell ref="V38:V39"/>
    <mergeCell ref="W50:X50"/>
    <mergeCell ref="W47:X47"/>
    <mergeCell ref="W48:X48"/>
    <mergeCell ref="S47:U47"/>
    <mergeCell ref="S48:U48"/>
    <mergeCell ref="S49:U49"/>
    <mergeCell ref="S50:U50"/>
    <mergeCell ref="W37:X37"/>
    <mergeCell ref="R38:R39"/>
    <mergeCell ref="W38:X39"/>
    <mergeCell ref="S46:U46"/>
    <mergeCell ref="R44:R45"/>
    <mergeCell ref="R40:R41"/>
    <mergeCell ref="W40:X41"/>
    <mergeCell ref="R42:R43"/>
    <mergeCell ref="W42:X43"/>
    <mergeCell ref="V40:V41"/>
    <mergeCell ref="V44:V45"/>
    <mergeCell ref="A64:J64"/>
    <mergeCell ref="W63:X63"/>
    <mergeCell ref="S63:U63"/>
    <mergeCell ref="A28:A59"/>
    <mergeCell ref="B57:H57"/>
    <mergeCell ref="B58:H58"/>
    <mergeCell ref="B59:H59"/>
    <mergeCell ref="B52:H52"/>
    <mergeCell ref="B53:H53"/>
    <mergeCell ref="W58:X58"/>
    <mergeCell ref="W55:X55"/>
    <mergeCell ref="W56:X56"/>
    <mergeCell ref="S55:U55"/>
    <mergeCell ref="S56:U56"/>
    <mergeCell ref="S57:U57"/>
    <mergeCell ref="S58:U58"/>
    <mergeCell ref="W54:X54"/>
    <mergeCell ref="W51:X51"/>
    <mergeCell ref="W52:X52"/>
    <mergeCell ref="S51:U51"/>
    <mergeCell ref="S52:U52"/>
    <mergeCell ref="S53:U53"/>
    <mergeCell ref="S54:U54"/>
    <mergeCell ref="W46:X46"/>
    <mergeCell ref="Y38:Y39"/>
    <mergeCell ref="Y44:Y45"/>
    <mergeCell ref="Y42:Y43"/>
    <mergeCell ref="Y40:Y41"/>
    <mergeCell ref="Y25:AB25"/>
    <mergeCell ref="Z38:Z39"/>
    <mergeCell ref="AA38:AA39"/>
    <mergeCell ref="AB38:AB39"/>
    <mergeCell ref="Z40:Z41"/>
    <mergeCell ref="AA40:AA41"/>
    <mergeCell ref="AB40:AB41"/>
    <mergeCell ref="Z42:Z43"/>
    <mergeCell ref="AA42:AA43"/>
    <mergeCell ref="AB42:AB43"/>
    <mergeCell ref="Z44:Z45"/>
    <mergeCell ref="AA44:AA45"/>
    <mergeCell ref="AB44:AB45"/>
  </mergeCells>
  <phoneticPr fontId="1"/>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w 2 y F V O z q t N y j A A A A 9 g A A A B I A H A B D b 2 5 m a W c v U G F j a 2 F n Z S 5 4 b W w g o h g A K K A U A A A A A A A A A A A A A A A A A A A A A A A A A A A A h Y 8 x D o I w G I W v Q r r T l r o Y 8 l M G N y M J i Y l x b U q F K r S G F s v d H D y S V x C j q J v j + 9 4 3 v H e / 3 i A f u z a 6 q N 5 p a z K U Y I o i Z a S t t K k z N P h D v E Q 5 h 1 L I k 6 h V N M n G p a O r M t R 4 f 0 4 J C S H g s M C 2 r w m j N C H 7 Y r O V j e o E + s j 6 v x x r 4 7 w w U i E O u 9 c Y z n B C G W Z 0 2 g R k h l B o 8 x X Y 1 D 3 b H w i r o f V D r / h R x O s S y B y B v D / w B 1 B L A w Q U A A I A C A D D b I V 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2 y F V C i K R 7 g O A A A A E Q A A A B M A H A B G b 3 J t d W x h c y 9 T Z W N 0 a W 9 u M S 5 t I K I Y A C i g F A A A A A A A A A A A A A A A A A A A A A A A A A A A A C t O T S 7 J z M 9 T C I b Q h t Y A U E s B A i 0 A F A A C A A g A w 2 y F V O z q t N y j A A A A 9 g A A A B I A A A A A A A A A A A A A A A A A A A A A A E N v b m Z p Z y 9 Q Y W N r Y W d l L n h t b F B L A Q I t A B Q A A g A I A M N s h V Q P y u m r p A A A A O k A A A A T A A A A A A A A A A A A A A A A A O 8 A A A B b Q 2 9 u d G V u d F 9 U e X B l c 1 0 u e G 1 s U E s B A i 0 A F A A C A A g A w 2 y F V 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G M H T 9 N f l f F B p H m 0 M 7 T X H 1 w A A A A A A g A A A A A A E G Y A A A A B A A A g A A A A D t / k 2 u 7 Z u x G Y b s i c + v C T p 2 H H n Y C S X G T 0 E e D O p a F 8 Y a Q A A A A A D o A A A A A C A A A g A A A A w I 1 8 1 b q m C p a X J a r o f L L g 9 w s 3 P T 3 s u f P d t R N w X I c V o 0 J Q A A A A d T 7 + e u F 2 n v i V r Y / o r Y l R h Q 8 I j x x U h q w 8 d q 4 7 q f 4 l h q C X 6 L + u z 4 I K H p 6 s o i / j i m R A I v i f m 0 O 3 V H n a I L v O 7 5 J r e V h t S B l t v a i M w U L U f V c E F w N A A A A A + E a c t 7 b 5 u x c U X y H 4 h Y j 8 G 9 M 6 C B C 6 s 8 K t 6 j / 0 Z h d 0 y a q 6 s C I l B o X h G g h 5 5 W a Y D z O S w F f d 4 E D 3 L f z q O D R 3 8 A Y + c Q = = < / D a t a M a s h u p > 
</file>

<file path=customXml/item2.xml><?xml version="1.0" encoding="utf-8"?>
<p:properties xmlns:p="http://schemas.microsoft.com/office/2006/metadata/properties" xmlns:xsi="http://www.w3.org/2001/XMLSchema-instance" xmlns:pc="http://schemas.microsoft.com/office/infopath/2007/PartnerControls">
  <documentManagement>
    <_activity xmlns="0510c90e-c44c-4fc6-a87e-e2430993381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ドキュメント" ma:contentTypeID="0x010100F812C18A7BB25E4F9EE67EE9FCFF8817" ma:contentTypeVersion="13" ma:contentTypeDescription="新しいドキュメントを作成します。" ma:contentTypeScope="" ma:versionID="cfc8b94da3fed3ebef811517c822f66d">
  <xsd:schema xmlns:xsd="http://www.w3.org/2001/XMLSchema" xmlns:xs="http://www.w3.org/2001/XMLSchema" xmlns:p="http://schemas.microsoft.com/office/2006/metadata/properties" xmlns:ns3="0510c90e-c44c-4fc6-a87e-e2430993381a" xmlns:ns4="d16ab877-48aa-4ede-afe2-5dd072171191" targetNamespace="http://schemas.microsoft.com/office/2006/metadata/properties" ma:root="true" ma:fieldsID="ec6383d8b31178d86ccc5d78fc831bfa" ns3:_="" ns4:_="">
    <xsd:import namespace="0510c90e-c44c-4fc6-a87e-e2430993381a"/>
    <xsd:import namespace="d16ab877-48aa-4ede-afe2-5dd07217119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ObjectDetectorVersions" minOccurs="0"/>
                <xsd:element ref="ns3:MediaServiceSearchProperties" minOccurs="0"/>
                <xsd:element ref="ns3:_activity" minOccurs="0"/>
                <xsd:element ref="ns3:MediaServiceSystem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10c90e-c44c-4fc6-a87e-e2430993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_activity" ma:index="17" nillable="true" ma:displayName="_activity" ma:hidden="true" ma:internalName="_activity">
      <xsd:simpleType>
        <xsd:restriction base="dms:Note"/>
      </xsd:simpleType>
    </xsd:element>
    <xsd:element name="MediaServiceSystemTags" ma:index="18" nillable="true" ma:displayName="MediaServiceSystemTags" ma:hidden="true" ma:internalName="MediaServiceSystemTags"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6ab877-48aa-4ede-afe2-5dd072171191"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4B4C97-B504-49A5-BF69-DD5A68A54449}">
  <ds:schemaRefs>
    <ds:schemaRef ds:uri="http://schemas.microsoft.com/DataMashup"/>
  </ds:schemaRefs>
</ds:datastoreItem>
</file>

<file path=customXml/itemProps2.xml><?xml version="1.0" encoding="utf-8"?>
<ds:datastoreItem xmlns:ds="http://schemas.openxmlformats.org/officeDocument/2006/customXml" ds:itemID="{9BF48CD6-6AB1-47E1-A40B-A5C116C109DB}">
  <ds:schemaRefs>
    <ds:schemaRef ds:uri="http://purl.org/dc/terms/"/>
    <ds:schemaRef ds:uri="http://schemas.microsoft.com/office/2006/metadata/properties"/>
    <ds:schemaRef ds:uri="http://www.w3.org/XML/1998/namespace"/>
    <ds:schemaRef ds:uri="d16ab877-48aa-4ede-afe2-5dd072171191"/>
    <ds:schemaRef ds:uri="http://schemas.openxmlformats.org/package/2006/metadata/core-properties"/>
    <ds:schemaRef ds:uri="http://purl.org/dc/dcmitype/"/>
    <ds:schemaRef ds:uri="http://schemas.microsoft.com/office/2006/documentManagement/types"/>
    <ds:schemaRef ds:uri="http://purl.org/dc/elements/1.1/"/>
    <ds:schemaRef ds:uri="0510c90e-c44c-4fc6-a87e-e2430993381a"/>
    <ds:schemaRef ds:uri="http://schemas.microsoft.com/office/infopath/2007/PartnerControls"/>
  </ds:schemaRefs>
</ds:datastoreItem>
</file>

<file path=customXml/itemProps3.xml><?xml version="1.0" encoding="utf-8"?>
<ds:datastoreItem xmlns:ds="http://schemas.openxmlformats.org/officeDocument/2006/customXml" ds:itemID="{CF084BB6-37B9-4BD6-ADA0-7F6D5872BB0E}">
  <ds:schemaRefs>
    <ds:schemaRef ds:uri="http://schemas.microsoft.com/sharepoint/v3/contenttype/forms"/>
  </ds:schemaRefs>
</ds:datastoreItem>
</file>

<file path=customXml/itemProps4.xml><?xml version="1.0" encoding="utf-8"?>
<ds:datastoreItem xmlns:ds="http://schemas.openxmlformats.org/officeDocument/2006/customXml" ds:itemID="{BA7D166A-C599-4B62-BD38-0BC36BD0BF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10c90e-c44c-4fc6-a87e-e2430993381a"/>
    <ds:schemaRef ds:uri="d16ab877-48aa-4ede-afe2-5dd0721711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記入用紙１ 全体</vt:lpstr>
      <vt:lpstr>記入用紙２ 溶解工程</vt:lpstr>
      <vt:lpstr>Sheet2(計算用毎月入力)</vt:lpstr>
      <vt:lpstr>【集計用】事務局使用＿消さないで</vt:lpstr>
      <vt:lpstr>参考　CO2排出量算定係数</vt:lpstr>
      <vt:lpstr>Sheet3</vt:lpstr>
      <vt:lpstr>参考 燃料等の定義</vt:lpstr>
      <vt:lpstr>Sheet1</vt:lpstr>
      <vt:lpstr>使用しない_Sheet3(年間値記入用)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yoshizawa</dc:creator>
  <cp:lastModifiedBy>吉沢亮</cp:lastModifiedBy>
  <cp:lastPrinted>2022-04-21T03:08:45Z</cp:lastPrinted>
  <dcterms:created xsi:type="dcterms:W3CDTF">2021-08-31T00:21:02Z</dcterms:created>
  <dcterms:modified xsi:type="dcterms:W3CDTF">2024-08-05T01:36:20Z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0x010100F812C18A7BB25E4F9EE67EE9FCFF8817</vt:lpwstr>
  </property>
</Properties>
</file>